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!Бухгалтерия\"/>
    </mc:Choice>
  </mc:AlternateContent>
  <bookViews>
    <workbookView xWindow="0" yWindow="0" windowWidth="28800" windowHeight="12330" tabRatio="606" firstSheet="1" activeTab="1"/>
  </bookViews>
  <sheets>
    <sheet name="нормы учащиеся" sheetId="7" state="hidden" r:id="rId1"/>
    <sheet name="меню учащиеся" sheetId="5" r:id="rId2"/>
    <sheet name="Лист1" sheetId="8" state="hidden" r:id="rId3"/>
    <sheet name="Лист2" sheetId="9" r:id="rId4"/>
  </sheets>
  <definedNames>
    <definedName name="_xlnm.Print_Area" localSheetId="1">'меню учащиеся'!$A$1:$P$512</definedName>
    <definedName name="_xlnm.Print_Area" localSheetId="0">'нормы учащиеся'!$A$1:$AL$434</definedName>
  </definedNames>
  <calcPr calcId="162913"/>
</workbook>
</file>

<file path=xl/calcChain.xml><?xml version="1.0" encoding="utf-8"?>
<calcChain xmlns="http://schemas.openxmlformats.org/spreadsheetml/2006/main">
  <c r="P503" i="5" l="1"/>
  <c r="O503" i="5"/>
  <c r="N503" i="5"/>
  <c r="M503" i="5"/>
  <c r="L503" i="5"/>
  <c r="K503" i="5"/>
  <c r="J503" i="5"/>
  <c r="I503" i="5"/>
  <c r="H503" i="5"/>
  <c r="G503" i="5"/>
  <c r="F503" i="5"/>
  <c r="E503" i="5"/>
  <c r="P492" i="5"/>
  <c r="O492" i="5"/>
  <c r="N492" i="5"/>
  <c r="M492" i="5"/>
  <c r="L492" i="5"/>
  <c r="K492" i="5"/>
  <c r="J492" i="5"/>
  <c r="I492" i="5"/>
  <c r="H492" i="5"/>
  <c r="G492" i="5"/>
  <c r="F492" i="5"/>
  <c r="E492" i="5"/>
  <c r="P480" i="5"/>
  <c r="O480" i="5"/>
  <c r="O505" i="5" s="1"/>
  <c r="N480" i="5"/>
  <c r="N505" i="5" s="1"/>
  <c r="M480" i="5"/>
  <c r="M505" i="5"/>
  <c r="L480" i="5"/>
  <c r="K480" i="5"/>
  <c r="J480" i="5"/>
  <c r="J505" i="5" s="1"/>
  <c r="I480" i="5"/>
  <c r="H480" i="5"/>
  <c r="G480" i="5"/>
  <c r="G505" i="5" s="1"/>
  <c r="F480" i="5"/>
  <c r="F505" i="5" s="1"/>
  <c r="P489" i="5"/>
  <c r="O489" i="5"/>
  <c r="N489" i="5"/>
  <c r="M489" i="5"/>
  <c r="L489" i="5"/>
  <c r="K489" i="5"/>
  <c r="K505" i="5" s="1"/>
  <c r="J489" i="5"/>
  <c r="I489" i="5"/>
  <c r="H489" i="5"/>
  <c r="G489" i="5"/>
  <c r="F489" i="5"/>
  <c r="E489" i="5"/>
  <c r="E456" i="5"/>
  <c r="P453" i="5"/>
  <c r="O453" i="5"/>
  <c r="N453" i="5"/>
  <c r="M453" i="5"/>
  <c r="L453" i="5"/>
  <c r="K453" i="5"/>
  <c r="J453" i="5"/>
  <c r="I453" i="5"/>
  <c r="H453" i="5"/>
  <c r="G453" i="5"/>
  <c r="F453" i="5"/>
  <c r="E453" i="5"/>
  <c r="P443" i="5"/>
  <c r="O443" i="5"/>
  <c r="N443" i="5"/>
  <c r="M443" i="5"/>
  <c r="L443" i="5"/>
  <c r="K443" i="5"/>
  <c r="J443" i="5"/>
  <c r="I443" i="5"/>
  <c r="H443" i="5"/>
  <c r="G443" i="5"/>
  <c r="F443" i="5"/>
  <c r="E443" i="5"/>
  <c r="P467" i="5"/>
  <c r="O467" i="5"/>
  <c r="N467" i="5"/>
  <c r="M467" i="5"/>
  <c r="L467" i="5"/>
  <c r="K467" i="5"/>
  <c r="J467" i="5"/>
  <c r="I467" i="5"/>
  <c r="H467" i="5"/>
  <c r="G467" i="5"/>
  <c r="F467" i="5"/>
  <c r="E467" i="5"/>
  <c r="P456" i="5"/>
  <c r="O456" i="5"/>
  <c r="N456" i="5"/>
  <c r="M456" i="5"/>
  <c r="L456" i="5"/>
  <c r="K456" i="5"/>
  <c r="J456" i="5"/>
  <c r="I456" i="5"/>
  <c r="H456" i="5"/>
  <c r="G456" i="5"/>
  <c r="F456" i="5"/>
  <c r="P430" i="5"/>
  <c r="O430" i="5"/>
  <c r="N430" i="5"/>
  <c r="M430" i="5"/>
  <c r="L430" i="5"/>
  <c r="K430" i="5"/>
  <c r="J430" i="5"/>
  <c r="I430" i="5"/>
  <c r="H430" i="5"/>
  <c r="G430" i="5"/>
  <c r="F430" i="5"/>
  <c r="E430" i="5"/>
  <c r="P419" i="5"/>
  <c r="O419" i="5"/>
  <c r="N419" i="5"/>
  <c r="M419" i="5"/>
  <c r="L419" i="5"/>
  <c r="K419" i="5"/>
  <c r="J419" i="5"/>
  <c r="I419" i="5"/>
  <c r="H419" i="5"/>
  <c r="G419" i="5"/>
  <c r="F419" i="5"/>
  <c r="E419" i="5"/>
  <c r="P394" i="5"/>
  <c r="O394" i="5"/>
  <c r="N394" i="5"/>
  <c r="M394" i="5"/>
  <c r="L394" i="5"/>
  <c r="K394" i="5"/>
  <c r="J394" i="5"/>
  <c r="I394" i="5"/>
  <c r="H394" i="5"/>
  <c r="G394" i="5"/>
  <c r="F394" i="5"/>
  <c r="E394" i="5"/>
  <c r="P390" i="5"/>
  <c r="O390" i="5"/>
  <c r="N390" i="5"/>
  <c r="M390" i="5"/>
  <c r="L390" i="5"/>
  <c r="K390" i="5"/>
  <c r="J390" i="5"/>
  <c r="I390" i="5"/>
  <c r="H390" i="5"/>
  <c r="G390" i="5"/>
  <c r="F390" i="5"/>
  <c r="E390" i="5"/>
  <c r="P384" i="5"/>
  <c r="O384" i="5"/>
  <c r="N384" i="5"/>
  <c r="M384" i="5"/>
  <c r="L384" i="5"/>
  <c r="K384" i="5"/>
  <c r="J384" i="5"/>
  <c r="I384" i="5"/>
  <c r="H384" i="5"/>
  <c r="G384" i="5"/>
  <c r="F384" i="5"/>
  <c r="E384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P350" i="5"/>
  <c r="O350" i="5"/>
  <c r="N350" i="5"/>
  <c r="M350" i="5"/>
  <c r="L350" i="5"/>
  <c r="K350" i="5"/>
  <c r="J350" i="5"/>
  <c r="I350" i="5"/>
  <c r="H350" i="5"/>
  <c r="G350" i="5"/>
  <c r="F350" i="5"/>
  <c r="E350" i="5"/>
  <c r="P311" i="5"/>
  <c r="O311" i="5"/>
  <c r="N311" i="5"/>
  <c r="M311" i="5"/>
  <c r="L311" i="5"/>
  <c r="K311" i="5"/>
  <c r="J311" i="5"/>
  <c r="I311" i="5"/>
  <c r="H311" i="5"/>
  <c r="G311" i="5"/>
  <c r="F311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E311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P284" i="5"/>
  <c r="O284" i="5"/>
  <c r="N284" i="5"/>
  <c r="M284" i="5"/>
  <c r="L284" i="5"/>
  <c r="K284" i="5"/>
  <c r="J284" i="5"/>
  <c r="I284" i="5"/>
  <c r="H284" i="5"/>
  <c r="G284" i="5"/>
  <c r="F284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P265" i="5"/>
  <c r="O265" i="5"/>
  <c r="N265" i="5"/>
  <c r="M265" i="5"/>
  <c r="L265" i="5"/>
  <c r="K265" i="5"/>
  <c r="J265" i="5"/>
  <c r="I265" i="5"/>
  <c r="H265" i="5"/>
  <c r="G265" i="5"/>
  <c r="F265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E265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E230" i="5"/>
  <c r="P230" i="5"/>
  <c r="O230" i="5"/>
  <c r="N230" i="5"/>
  <c r="M230" i="5"/>
  <c r="L230" i="5"/>
  <c r="K230" i="5"/>
  <c r="J230" i="5"/>
  <c r="I230" i="5"/>
  <c r="H230" i="5"/>
  <c r="G230" i="5"/>
  <c r="F230" i="5"/>
  <c r="E213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P193" i="5"/>
  <c r="O193" i="5"/>
  <c r="N193" i="5"/>
  <c r="M193" i="5"/>
  <c r="M219" i="5"/>
  <c r="L193" i="5"/>
  <c r="L219" i="5" s="1"/>
  <c r="K193" i="5"/>
  <c r="J193" i="5"/>
  <c r="J219" i="5"/>
  <c r="I193" i="5"/>
  <c r="H193" i="5"/>
  <c r="G193" i="5"/>
  <c r="F193" i="5"/>
  <c r="E193" i="5"/>
  <c r="E21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E156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E139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E12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P82" i="5"/>
  <c r="O82" i="5"/>
  <c r="N82" i="5"/>
  <c r="M82" i="5"/>
  <c r="L82" i="5"/>
  <c r="K82" i="5"/>
  <c r="J82" i="5"/>
  <c r="I82" i="5"/>
  <c r="H82" i="5"/>
  <c r="G82" i="5"/>
  <c r="F82" i="5"/>
  <c r="P92" i="5"/>
  <c r="O92" i="5"/>
  <c r="N92" i="5"/>
  <c r="M92" i="5"/>
  <c r="L92" i="5"/>
  <c r="K92" i="5"/>
  <c r="J92" i="5"/>
  <c r="I92" i="5"/>
  <c r="G92" i="5"/>
  <c r="F92" i="5"/>
  <c r="E92" i="5"/>
  <c r="H92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P95" i="5"/>
  <c r="O95" i="5"/>
  <c r="N95" i="5"/>
  <c r="M95" i="5"/>
  <c r="L95" i="5"/>
  <c r="K95" i="5"/>
  <c r="J95" i="5"/>
  <c r="I95" i="5"/>
  <c r="H95" i="5"/>
  <c r="G95" i="5"/>
  <c r="F95" i="5"/>
  <c r="E95" i="5"/>
  <c r="P55" i="5"/>
  <c r="O55" i="5"/>
  <c r="N55" i="5"/>
  <c r="M55" i="5"/>
  <c r="L55" i="5"/>
  <c r="K55" i="5"/>
  <c r="J55" i="5"/>
  <c r="I55" i="5"/>
  <c r="H55" i="5"/>
  <c r="G55" i="5"/>
  <c r="F55" i="5"/>
  <c r="E55" i="5"/>
  <c r="P70" i="5"/>
  <c r="O70" i="5"/>
  <c r="N70" i="5"/>
  <c r="M70" i="5"/>
  <c r="L70" i="5"/>
  <c r="K70" i="5"/>
  <c r="J70" i="5"/>
  <c r="I70" i="5"/>
  <c r="H70" i="5"/>
  <c r="G70" i="5"/>
  <c r="F70" i="5"/>
  <c r="E70" i="5"/>
  <c r="P58" i="5"/>
  <c r="O58" i="5"/>
  <c r="N58" i="5"/>
  <c r="M58" i="5"/>
  <c r="L58" i="5"/>
  <c r="K58" i="5"/>
  <c r="J58" i="5"/>
  <c r="I58" i="5"/>
  <c r="H58" i="5"/>
  <c r="G58" i="5"/>
  <c r="F58" i="5"/>
  <c r="E58" i="5"/>
  <c r="P47" i="5"/>
  <c r="O47" i="5"/>
  <c r="N47" i="5"/>
  <c r="M47" i="5"/>
  <c r="L47" i="5"/>
  <c r="K47" i="5"/>
  <c r="J47" i="5"/>
  <c r="I47" i="5"/>
  <c r="H47" i="5"/>
  <c r="G47" i="5"/>
  <c r="F47" i="5"/>
  <c r="E47" i="5"/>
  <c r="P12" i="5"/>
  <c r="O12" i="5"/>
  <c r="N12" i="5"/>
  <c r="M12" i="5"/>
  <c r="L12" i="5"/>
  <c r="K12" i="5"/>
  <c r="J12" i="5"/>
  <c r="I12" i="5"/>
  <c r="H12" i="5"/>
  <c r="G12" i="5"/>
  <c r="F12" i="5"/>
  <c r="P31" i="5"/>
  <c r="O31" i="5"/>
  <c r="N31" i="5"/>
  <c r="M31" i="5"/>
  <c r="L31" i="5"/>
  <c r="K31" i="5"/>
  <c r="J31" i="5"/>
  <c r="I31" i="5"/>
  <c r="H31" i="5"/>
  <c r="G31" i="5"/>
  <c r="F31" i="5"/>
  <c r="E31" i="5"/>
  <c r="P25" i="5"/>
  <c r="O25" i="5"/>
  <c r="N25" i="5"/>
  <c r="M25" i="5"/>
  <c r="L25" i="5"/>
  <c r="K25" i="5"/>
  <c r="J25" i="5"/>
  <c r="I25" i="5"/>
  <c r="H25" i="5"/>
  <c r="G25" i="5"/>
  <c r="F25" i="5"/>
  <c r="E25" i="5"/>
  <c r="F463" i="5"/>
  <c r="G463" i="5"/>
  <c r="H463" i="5"/>
  <c r="I463" i="5"/>
  <c r="J463" i="5"/>
  <c r="K463" i="5"/>
  <c r="L463" i="5"/>
  <c r="M463" i="5"/>
  <c r="N463" i="5"/>
  <c r="O463" i="5"/>
  <c r="P463" i="5"/>
  <c r="F426" i="5"/>
  <c r="G426" i="5"/>
  <c r="H426" i="5"/>
  <c r="I426" i="5"/>
  <c r="J426" i="5"/>
  <c r="K426" i="5"/>
  <c r="L426" i="5"/>
  <c r="M426" i="5"/>
  <c r="N426" i="5"/>
  <c r="O426" i="5"/>
  <c r="P426" i="5"/>
  <c r="F416" i="5"/>
  <c r="G416" i="5"/>
  <c r="H416" i="5"/>
  <c r="I416" i="5"/>
  <c r="J416" i="5"/>
  <c r="K416" i="5"/>
  <c r="L416" i="5"/>
  <c r="M416" i="5"/>
  <c r="N416" i="5"/>
  <c r="O416" i="5"/>
  <c r="P416" i="5"/>
  <c r="F407" i="5"/>
  <c r="G407" i="5"/>
  <c r="H407" i="5"/>
  <c r="I407" i="5"/>
  <c r="J407" i="5"/>
  <c r="K407" i="5"/>
  <c r="L407" i="5"/>
  <c r="M407" i="5"/>
  <c r="N407" i="5"/>
  <c r="O407" i="5"/>
  <c r="P407" i="5"/>
  <c r="F381" i="5"/>
  <c r="G381" i="5"/>
  <c r="H381" i="5"/>
  <c r="I381" i="5"/>
  <c r="J381" i="5"/>
  <c r="K381" i="5"/>
  <c r="L381" i="5"/>
  <c r="M381" i="5"/>
  <c r="N381" i="5"/>
  <c r="O381" i="5"/>
  <c r="P381" i="5"/>
  <c r="F373" i="5"/>
  <c r="G373" i="5"/>
  <c r="H373" i="5"/>
  <c r="I373" i="5"/>
  <c r="J373" i="5"/>
  <c r="K373" i="5"/>
  <c r="L373" i="5"/>
  <c r="M373" i="5"/>
  <c r="N373" i="5"/>
  <c r="O373" i="5"/>
  <c r="P373" i="5"/>
  <c r="F357" i="5"/>
  <c r="G357" i="5"/>
  <c r="H357" i="5"/>
  <c r="I357" i="5"/>
  <c r="J357" i="5"/>
  <c r="K357" i="5"/>
  <c r="L357" i="5"/>
  <c r="M357" i="5"/>
  <c r="N357" i="5"/>
  <c r="O357" i="5"/>
  <c r="P357" i="5"/>
  <c r="F347" i="5"/>
  <c r="G347" i="5"/>
  <c r="H347" i="5"/>
  <c r="I347" i="5"/>
  <c r="J347" i="5"/>
  <c r="K347" i="5"/>
  <c r="L347" i="5"/>
  <c r="M347" i="5"/>
  <c r="N347" i="5"/>
  <c r="O347" i="5"/>
  <c r="P347" i="5"/>
  <c r="E347" i="5"/>
  <c r="F338" i="5"/>
  <c r="G338" i="5"/>
  <c r="H338" i="5"/>
  <c r="I338" i="5"/>
  <c r="J338" i="5"/>
  <c r="K338" i="5"/>
  <c r="L338" i="5"/>
  <c r="M338" i="5"/>
  <c r="N338" i="5"/>
  <c r="O338" i="5"/>
  <c r="P338" i="5"/>
  <c r="E338" i="5"/>
  <c r="E164" i="5"/>
  <c r="E82" i="5"/>
  <c r="F66" i="5"/>
  <c r="G66" i="5"/>
  <c r="H66" i="5"/>
  <c r="I66" i="5"/>
  <c r="J66" i="5"/>
  <c r="K66" i="5"/>
  <c r="L66" i="5"/>
  <c r="M66" i="5"/>
  <c r="N66" i="5"/>
  <c r="O66" i="5"/>
  <c r="P66" i="5"/>
  <c r="E66" i="5"/>
  <c r="F22" i="5"/>
  <c r="G22" i="5"/>
  <c r="H22" i="5"/>
  <c r="I22" i="5"/>
  <c r="J22" i="5"/>
  <c r="K22" i="5"/>
  <c r="L22" i="5"/>
  <c r="M22" i="5"/>
  <c r="N22" i="5"/>
  <c r="O22" i="5"/>
  <c r="P22" i="5"/>
  <c r="E22" i="5"/>
  <c r="F35" i="5"/>
  <c r="G35" i="5"/>
  <c r="H35" i="5"/>
  <c r="I35" i="5"/>
  <c r="J35" i="5"/>
  <c r="K35" i="5"/>
  <c r="L35" i="5"/>
  <c r="M35" i="5"/>
  <c r="N35" i="5"/>
  <c r="O35" i="5"/>
  <c r="P35" i="5"/>
  <c r="E35" i="5"/>
  <c r="E12" i="5"/>
  <c r="P499" i="5"/>
  <c r="O499" i="5"/>
  <c r="N499" i="5"/>
  <c r="M499" i="5"/>
  <c r="L499" i="5"/>
  <c r="K499" i="5"/>
  <c r="J499" i="5"/>
  <c r="I499" i="5"/>
  <c r="I505" i="5" s="1"/>
  <c r="H499" i="5"/>
  <c r="G499" i="5"/>
  <c r="F499" i="5"/>
  <c r="E499" i="5"/>
  <c r="E480" i="5"/>
  <c r="E505" i="5" s="1"/>
  <c r="E463" i="5"/>
  <c r="E426" i="5"/>
  <c r="E416" i="5"/>
  <c r="E407" i="5"/>
  <c r="E357" i="5"/>
  <c r="E284" i="5"/>
  <c r="E249" i="5"/>
  <c r="I213" i="5"/>
  <c r="F213" i="5"/>
  <c r="J175" i="5"/>
  <c r="L175" i="5"/>
  <c r="I175" i="5"/>
  <c r="H175" i="5"/>
  <c r="F164" i="5"/>
  <c r="G164" i="5"/>
  <c r="H164" i="5"/>
  <c r="I164" i="5"/>
  <c r="J164" i="5"/>
  <c r="K164" i="5"/>
  <c r="L164" i="5"/>
  <c r="M164" i="5"/>
  <c r="N164" i="5"/>
  <c r="O164" i="5"/>
  <c r="P164" i="5"/>
  <c r="J139" i="5"/>
  <c r="F129" i="5"/>
  <c r="G129" i="5"/>
  <c r="H129" i="5"/>
  <c r="I129" i="5"/>
  <c r="J129" i="5"/>
  <c r="K129" i="5"/>
  <c r="L129" i="5"/>
  <c r="M129" i="5"/>
  <c r="N129" i="5"/>
  <c r="O129" i="5"/>
  <c r="P129" i="5"/>
  <c r="G213" i="5"/>
  <c r="H213" i="5"/>
  <c r="K213" i="5"/>
  <c r="N213" i="5"/>
  <c r="O213" i="5"/>
  <c r="P213" i="5"/>
  <c r="D4" i="8"/>
  <c r="D5" i="8"/>
  <c r="D6" i="8"/>
  <c r="D7" i="8"/>
  <c r="D8" i="8"/>
  <c r="D9" i="8"/>
  <c r="D3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F249" i="5"/>
  <c r="G249" i="5"/>
  <c r="H249" i="5"/>
  <c r="K249" i="5"/>
  <c r="M249" i="5"/>
  <c r="N249" i="5"/>
  <c r="O249" i="5"/>
  <c r="P249" i="5"/>
  <c r="F139" i="5"/>
  <c r="G139" i="5"/>
  <c r="H139" i="5"/>
  <c r="I139" i="5"/>
  <c r="K139" i="5"/>
  <c r="L139" i="5"/>
  <c r="M139" i="5"/>
  <c r="N139" i="5"/>
  <c r="O139" i="5"/>
  <c r="P139" i="5"/>
  <c r="I156" i="5"/>
  <c r="AJ428" i="7"/>
  <c r="AK428" i="7"/>
  <c r="AJ423" i="7"/>
  <c r="AK423" i="7"/>
  <c r="AJ429" i="7"/>
  <c r="AK429" i="7"/>
  <c r="AJ424" i="7"/>
  <c r="AK424" i="7"/>
  <c r="AM413" i="7"/>
  <c r="AL413" i="7"/>
  <c r="AK413" i="7"/>
  <c r="AJ413" i="7"/>
  <c r="AI413" i="7"/>
  <c r="AH413" i="7"/>
  <c r="AG413" i="7"/>
  <c r="AF413" i="7"/>
  <c r="AE413" i="7"/>
  <c r="AD413" i="7"/>
  <c r="AC413" i="7"/>
  <c r="AB413" i="7"/>
  <c r="AA413" i="7"/>
  <c r="Z413" i="7"/>
  <c r="Y413" i="7"/>
  <c r="X413" i="7"/>
  <c r="W413" i="7"/>
  <c r="V413" i="7"/>
  <c r="U413" i="7"/>
  <c r="T413" i="7"/>
  <c r="S413" i="7"/>
  <c r="R413" i="7"/>
  <c r="Q413" i="7"/>
  <c r="P413" i="7"/>
  <c r="O413" i="7"/>
  <c r="N413" i="7"/>
  <c r="M413" i="7"/>
  <c r="L413" i="7"/>
  <c r="K413" i="7"/>
  <c r="J413" i="7"/>
  <c r="I413" i="7"/>
  <c r="H413" i="7"/>
  <c r="G413" i="7"/>
  <c r="F413" i="7"/>
  <c r="E413" i="7"/>
  <c r="D413" i="7"/>
  <c r="C413" i="7"/>
  <c r="AM406" i="7"/>
  <c r="AM416" i="7"/>
  <c r="AL406" i="7"/>
  <c r="AK406" i="7"/>
  <c r="AJ406" i="7"/>
  <c r="AI406" i="7"/>
  <c r="AI418" i="7"/>
  <c r="AH406" i="7"/>
  <c r="AG406" i="7"/>
  <c r="AG418" i="7"/>
  <c r="AF406" i="7"/>
  <c r="AE406" i="7"/>
  <c r="AE418" i="7" s="1"/>
  <c r="AD406" i="7"/>
  <c r="AD417" i="7" s="1"/>
  <c r="AC406" i="7"/>
  <c r="AC418" i="7" s="1"/>
  <c r="AB406" i="7"/>
  <c r="AA406" i="7"/>
  <c r="AA418" i="7"/>
  <c r="Z406" i="7"/>
  <c r="Y406" i="7"/>
  <c r="Y418" i="7"/>
  <c r="X406" i="7"/>
  <c r="X417" i="7" s="1"/>
  <c r="W406" i="7"/>
  <c r="W418" i="7" s="1"/>
  <c r="V406" i="7"/>
  <c r="U406" i="7"/>
  <c r="U418" i="7" s="1"/>
  <c r="T406" i="7"/>
  <c r="S406" i="7"/>
  <c r="S418" i="7"/>
  <c r="R406" i="7"/>
  <c r="Q406" i="7"/>
  <c r="Q418" i="7"/>
  <c r="P406" i="7"/>
  <c r="O406" i="7"/>
  <c r="O418" i="7" s="1"/>
  <c r="N406" i="7"/>
  <c r="N417" i="7" s="1"/>
  <c r="M406" i="7"/>
  <c r="M418" i="7" s="1"/>
  <c r="L406" i="7"/>
  <c r="K406" i="7"/>
  <c r="K418" i="7"/>
  <c r="J406" i="7"/>
  <c r="I406" i="7"/>
  <c r="I418" i="7"/>
  <c r="H406" i="7"/>
  <c r="H417" i="7" s="1"/>
  <c r="G406" i="7"/>
  <c r="G418" i="7" s="1"/>
  <c r="F406" i="7"/>
  <c r="E406" i="7"/>
  <c r="E418" i="7" s="1"/>
  <c r="D406" i="7"/>
  <c r="C406" i="7"/>
  <c r="C418" i="7"/>
  <c r="AL397" i="7"/>
  <c r="AL417" i="7" s="1"/>
  <c r="AK397" i="7"/>
  <c r="AJ397" i="7"/>
  <c r="AI397" i="7"/>
  <c r="AI416" i="7" s="1"/>
  <c r="AH397" i="7"/>
  <c r="AH417" i="7"/>
  <c r="AG397" i="7"/>
  <c r="AG416" i="7" s="1"/>
  <c r="AF397" i="7"/>
  <c r="AF417" i="7"/>
  <c r="AE397" i="7"/>
  <c r="AE416" i="7" s="1"/>
  <c r="AD397" i="7"/>
  <c r="AC397" i="7"/>
  <c r="AC416" i="7" s="1"/>
  <c r="AB397" i="7"/>
  <c r="AB417" i="7" s="1"/>
  <c r="AA397" i="7"/>
  <c r="AA416" i="7" s="1"/>
  <c r="Z397" i="7"/>
  <c r="Z417" i="7"/>
  <c r="Y397" i="7"/>
  <c r="Y416" i="7" s="1"/>
  <c r="X397" i="7"/>
  <c r="W397" i="7"/>
  <c r="W416" i="7" s="1"/>
  <c r="V397" i="7"/>
  <c r="V417" i="7"/>
  <c r="U397" i="7"/>
  <c r="U417" i="7" s="1"/>
  <c r="T397" i="7"/>
  <c r="T417" i="7" s="1"/>
  <c r="S397" i="7"/>
  <c r="S416" i="7" s="1"/>
  <c r="R397" i="7"/>
  <c r="R417" i="7"/>
  <c r="Q397" i="7"/>
  <c r="Q417" i="7" s="1"/>
  <c r="P397" i="7"/>
  <c r="P417" i="7"/>
  <c r="O397" i="7"/>
  <c r="O416" i="7" s="1"/>
  <c r="N397" i="7"/>
  <c r="M397" i="7"/>
  <c r="M417" i="7" s="1"/>
  <c r="L397" i="7"/>
  <c r="L417" i="7" s="1"/>
  <c r="K397" i="7"/>
  <c r="K417" i="7" s="1"/>
  <c r="J397" i="7"/>
  <c r="J417" i="7"/>
  <c r="I397" i="7"/>
  <c r="I417" i="7" s="1"/>
  <c r="H397" i="7"/>
  <c r="G397" i="7"/>
  <c r="G417" i="7" s="1"/>
  <c r="F397" i="7"/>
  <c r="F417" i="7"/>
  <c r="E397" i="7"/>
  <c r="E417" i="7" s="1"/>
  <c r="D397" i="7"/>
  <c r="D417" i="7" s="1"/>
  <c r="C397" i="7"/>
  <c r="C417" i="7" s="1"/>
  <c r="AM383" i="7"/>
  <c r="AM382" i="7"/>
  <c r="AM379" i="7"/>
  <c r="AL379" i="7"/>
  <c r="AK379" i="7"/>
  <c r="AJ379" i="7"/>
  <c r="AI379" i="7"/>
  <c r="AH379" i="7"/>
  <c r="AG379" i="7"/>
  <c r="AG384" i="7" s="1"/>
  <c r="AF379" i="7"/>
  <c r="AE379" i="7"/>
  <c r="AD379" i="7"/>
  <c r="AC379" i="7"/>
  <c r="AB379" i="7"/>
  <c r="AA379" i="7"/>
  <c r="Z379" i="7"/>
  <c r="Y379" i="7"/>
  <c r="Y384" i="7" s="1"/>
  <c r="X379" i="7"/>
  <c r="W379" i="7"/>
  <c r="V379" i="7"/>
  <c r="U379" i="7"/>
  <c r="T379" i="7"/>
  <c r="S379" i="7"/>
  <c r="R379" i="7"/>
  <c r="Q379" i="7"/>
  <c r="Q384" i="7" s="1"/>
  <c r="P379" i="7"/>
  <c r="O379" i="7"/>
  <c r="N379" i="7"/>
  <c r="M379" i="7"/>
  <c r="L379" i="7"/>
  <c r="K379" i="7"/>
  <c r="J379" i="7"/>
  <c r="I379" i="7"/>
  <c r="I384" i="7" s="1"/>
  <c r="H379" i="7"/>
  <c r="G379" i="7"/>
  <c r="F379" i="7"/>
  <c r="E379" i="7"/>
  <c r="D379" i="7"/>
  <c r="C379" i="7"/>
  <c r="AL371" i="7"/>
  <c r="AL384" i="7"/>
  <c r="AK371" i="7"/>
  <c r="AJ371" i="7"/>
  <c r="AI371" i="7"/>
  <c r="AI384" i="7"/>
  <c r="AH371" i="7"/>
  <c r="AH384" i="7" s="1"/>
  <c r="AG371" i="7"/>
  <c r="AF371" i="7"/>
  <c r="AE371" i="7"/>
  <c r="AE384" i="7"/>
  <c r="AD371" i="7"/>
  <c r="AD384" i="7" s="1"/>
  <c r="AC371" i="7"/>
  <c r="AC384" i="7"/>
  <c r="AB371" i="7"/>
  <c r="AA371" i="7"/>
  <c r="AA384" i="7"/>
  <c r="Z371" i="7"/>
  <c r="Z384" i="7" s="1"/>
  <c r="Y371" i="7"/>
  <c r="X371" i="7"/>
  <c r="W371" i="7"/>
  <c r="W384" i="7"/>
  <c r="V371" i="7"/>
  <c r="V384" i="7" s="1"/>
  <c r="U371" i="7"/>
  <c r="U384" i="7"/>
  <c r="T371" i="7"/>
  <c r="S371" i="7"/>
  <c r="S384" i="7"/>
  <c r="R371" i="7"/>
  <c r="R384" i="7" s="1"/>
  <c r="Q371" i="7"/>
  <c r="P371" i="7"/>
  <c r="O371" i="7"/>
  <c r="O384" i="7"/>
  <c r="N371" i="7"/>
  <c r="N384" i="7" s="1"/>
  <c r="M371" i="7"/>
  <c r="M384" i="7"/>
  <c r="L371" i="7"/>
  <c r="K371" i="7"/>
  <c r="K384" i="7"/>
  <c r="J371" i="7"/>
  <c r="J384" i="7" s="1"/>
  <c r="I371" i="7"/>
  <c r="H371" i="7"/>
  <c r="G371" i="7"/>
  <c r="G384" i="7"/>
  <c r="F371" i="7"/>
  <c r="F384" i="7" s="1"/>
  <c r="E371" i="7"/>
  <c r="E384" i="7"/>
  <c r="D371" i="7"/>
  <c r="C371" i="7"/>
  <c r="C384" i="7"/>
  <c r="AL361" i="7"/>
  <c r="AL382" i="7" s="1"/>
  <c r="AK361" i="7"/>
  <c r="AJ361" i="7"/>
  <c r="AI361" i="7"/>
  <c r="AI383" i="7" s="1"/>
  <c r="AH361" i="7"/>
  <c r="AG361" i="7"/>
  <c r="AG383" i="7" s="1"/>
  <c r="AF361" i="7"/>
  <c r="AF383" i="7"/>
  <c r="AE361" i="7"/>
  <c r="AE383" i="7" s="1"/>
  <c r="AD361" i="7"/>
  <c r="AD383" i="7"/>
  <c r="AC361" i="7"/>
  <c r="AC383" i="7" s="1"/>
  <c r="AB361" i="7"/>
  <c r="AB383" i="7"/>
  <c r="AA361" i="7"/>
  <c r="AA383" i="7" s="1"/>
  <c r="Z361" i="7"/>
  <c r="Y361" i="7"/>
  <c r="Y383" i="7" s="1"/>
  <c r="X361" i="7"/>
  <c r="X383" i="7"/>
  <c r="W361" i="7"/>
  <c r="W383" i="7" s="1"/>
  <c r="V361" i="7"/>
  <c r="V382" i="7"/>
  <c r="U361" i="7"/>
  <c r="U383" i="7" s="1"/>
  <c r="T361" i="7"/>
  <c r="T383" i="7"/>
  <c r="S361" i="7"/>
  <c r="S383" i="7" s="1"/>
  <c r="R361" i="7"/>
  <c r="Q361" i="7"/>
  <c r="Q383" i="7" s="1"/>
  <c r="P361" i="7"/>
  <c r="P383" i="7"/>
  <c r="O361" i="7"/>
  <c r="O383" i="7" s="1"/>
  <c r="N361" i="7"/>
  <c r="N383" i="7"/>
  <c r="M361" i="7"/>
  <c r="M383" i="7" s="1"/>
  <c r="L361" i="7"/>
  <c r="L383" i="7"/>
  <c r="K361" i="7"/>
  <c r="K383" i="7" s="1"/>
  <c r="J361" i="7"/>
  <c r="I361" i="7"/>
  <c r="I383" i="7" s="1"/>
  <c r="H361" i="7"/>
  <c r="H383" i="7"/>
  <c r="G361" i="7"/>
  <c r="G383" i="7" s="1"/>
  <c r="F361" i="7"/>
  <c r="F382" i="7"/>
  <c r="E361" i="7"/>
  <c r="E383" i="7" s="1"/>
  <c r="D361" i="7"/>
  <c r="D383" i="7"/>
  <c r="C361" i="7"/>
  <c r="C383" i="7" s="1"/>
  <c r="E381" i="5"/>
  <c r="E373" i="5"/>
  <c r="D49" i="7"/>
  <c r="E49" i="7"/>
  <c r="F49" i="7"/>
  <c r="G49" i="7"/>
  <c r="H49" i="7"/>
  <c r="I49" i="7"/>
  <c r="J49" i="7"/>
  <c r="K49" i="7"/>
  <c r="L49" i="7"/>
  <c r="M49" i="7"/>
  <c r="N49" i="7"/>
  <c r="N70" i="7" s="1"/>
  <c r="O49" i="7"/>
  <c r="P49" i="7"/>
  <c r="Q49" i="7"/>
  <c r="R49" i="7"/>
  <c r="S49" i="7"/>
  <c r="T49" i="7"/>
  <c r="U49" i="7"/>
  <c r="V49" i="7"/>
  <c r="W49" i="7"/>
  <c r="W69" i="7"/>
  <c r="X49" i="7"/>
  <c r="Y49" i="7"/>
  <c r="Z49" i="7"/>
  <c r="AA49" i="7"/>
  <c r="AB49" i="7"/>
  <c r="AC49" i="7"/>
  <c r="AD49" i="7"/>
  <c r="AE49" i="7"/>
  <c r="AE70" i="7" s="1"/>
  <c r="AF49" i="7"/>
  <c r="AG49" i="7"/>
  <c r="AH49" i="7"/>
  <c r="AI49" i="7"/>
  <c r="AJ49" i="7"/>
  <c r="AK49" i="7"/>
  <c r="AL49" i="7"/>
  <c r="AM49" i="7"/>
  <c r="C49" i="7"/>
  <c r="D173" i="7"/>
  <c r="E173" i="7"/>
  <c r="F173" i="7"/>
  <c r="G173" i="7"/>
  <c r="H173" i="7"/>
  <c r="I173" i="7"/>
  <c r="J173" i="7"/>
  <c r="J178" i="7"/>
  <c r="K173" i="7"/>
  <c r="L173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AB173" i="7"/>
  <c r="AC173" i="7"/>
  <c r="AD173" i="7"/>
  <c r="AE173" i="7"/>
  <c r="AF173" i="7"/>
  <c r="AG173" i="7"/>
  <c r="AH173" i="7"/>
  <c r="AI173" i="7"/>
  <c r="AJ173" i="7"/>
  <c r="AK173" i="7"/>
  <c r="AL173" i="7"/>
  <c r="C173" i="7"/>
  <c r="F175" i="5"/>
  <c r="G175" i="5"/>
  <c r="O175" i="5"/>
  <c r="P175" i="5"/>
  <c r="E175" i="5"/>
  <c r="D344" i="7"/>
  <c r="E344" i="7"/>
  <c r="F344" i="7"/>
  <c r="G344" i="7"/>
  <c r="H344" i="7"/>
  <c r="I344" i="7"/>
  <c r="J344" i="7"/>
  <c r="K344" i="7"/>
  <c r="L344" i="7"/>
  <c r="M344" i="7"/>
  <c r="N344" i="7"/>
  <c r="O344" i="7"/>
  <c r="P344" i="7"/>
  <c r="Q344" i="7"/>
  <c r="R344" i="7"/>
  <c r="S344" i="7"/>
  <c r="T344" i="7"/>
  <c r="U344" i="7"/>
  <c r="V344" i="7"/>
  <c r="W344" i="7"/>
  <c r="X344" i="7"/>
  <c r="Y344" i="7"/>
  <c r="Z344" i="7"/>
  <c r="AA344" i="7"/>
  <c r="AB344" i="7"/>
  <c r="AC344" i="7"/>
  <c r="AD344" i="7"/>
  <c r="AE344" i="7"/>
  <c r="AF344" i="7"/>
  <c r="AG344" i="7"/>
  <c r="AH344" i="7"/>
  <c r="AI344" i="7"/>
  <c r="AJ344" i="7"/>
  <c r="AK344" i="7"/>
  <c r="AL344" i="7"/>
  <c r="C344" i="7"/>
  <c r="C300" i="7"/>
  <c r="D300" i="7"/>
  <c r="E300" i="7"/>
  <c r="F300" i="7"/>
  <c r="G300" i="7"/>
  <c r="H300" i="7"/>
  <c r="I300" i="7"/>
  <c r="J300" i="7"/>
  <c r="K300" i="7"/>
  <c r="L300" i="7"/>
  <c r="M300" i="7"/>
  <c r="N300" i="7"/>
  <c r="O300" i="7"/>
  <c r="P300" i="7"/>
  <c r="Q300" i="7"/>
  <c r="R300" i="7"/>
  <c r="R314" i="7" s="1"/>
  <c r="S300" i="7"/>
  <c r="T300" i="7"/>
  <c r="U300" i="7"/>
  <c r="V300" i="7"/>
  <c r="W300" i="7"/>
  <c r="X300" i="7"/>
  <c r="Y300" i="7"/>
  <c r="Z300" i="7"/>
  <c r="Z314" i="7" s="1"/>
  <c r="AA300" i="7"/>
  <c r="AB300" i="7"/>
  <c r="AC300" i="7"/>
  <c r="AD300" i="7"/>
  <c r="AE300" i="7"/>
  <c r="AF300" i="7"/>
  <c r="AG300" i="7"/>
  <c r="AH300" i="7"/>
  <c r="AH314" i="7" s="1"/>
  <c r="AI300" i="7"/>
  <c r="AJ300" i="7"/>
  <c r="AK300" i="7"/>
  <c r="AL300" i="7"/>
  <c r="AL314" i="7" s="1"/>
  <c r="C309" i="7"/>
  <c r="D309" i="7"/>
  <c r="E309" i="7"/>
  <c r="F309" i="7"/>
  <c r="G309" i="7"/>
  <c r="H309" i="7"/>
  <c r="I309" i="7"/>
  <c r="J309" i="7"/>
  <c r="K309" i="7"/>
  <c r="L309" i="7"/>
  <c r="M309" i="7"/>
  <c r="N309" i="7"/>
  <c r="O309" i="7"/>
  <c r="P309" i="7"/>
  <c r="Q309" i="7"/>
  <c r="R309" i="7"/>
  <c r="S309" i="7"/>
  <c r="T309" i="7"/>
  <c r="U309" i="7"/>
  <c r="V309" i="7"/>
  <c r="W309" i="7"/>
  <c r="X309" i="7"/>
  <c r="Y309" i="7"/>
  <c r="Z309" i="7"/>
  <c r="AA309" i="7"/>
  <c r="AB309" i="7"/>
  <c r="AC309" i="7"/>
  <c r="AD309" i="7"/>
  <c r="AE309" i="7"/>
  <c r="AF309" i="7"/>
  <c r="AF314" i="7" s="1"/>
  <c r="AG309" i="7"/>
  <c r="AH309" i="7"/>
  <c r="AI309" i="7"/>
  <c r="AJ309" i="7"/>
  <c r="AK309" i="7"/>
  <c r="AL309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D274" i="7"/>
  <c r="E274" i="7"/>
  <c r="F274" i="7"/>
  <c r="G274" i="7"/>
  <c r="H274" i="7"/>
  <c r="I274" i="7"/>
  <c r="J274" i="7"/>
  <c r="K274" i="7"/>
  <c r="L274" i="7"/>
  <c r="M274" i="7"/>
  <c r="N274" i="7"/>
  <c r="O274" i="7"/>
  <c r="P274" i="7"/>
  <c r="Q274" i="7"/>
  <c r="R274" i="7"/>
  <c r="S274" i="7"/>
  <c r="T274" i="7"/>
  <c r="T279" i="7" s="1"/>
  <c r="U274" i="7"/>
  <c r="V274" i="7"/>
  <c r="W274" i="7"/>
  <c r="X274" i="7"/>
  <c r="Y274" i="7"/>
  <c r="Z274" i="7"/>
  <c r="AA274" i="7"/>
  <c r="AB274" i="7"/>
  <c r="AC274" i="7"/>
  <c r="AD274" i="7"/>
  <c r="AE274" i="7"/>
  <c r="AF274" i="7"/>
  <c r="AG274" i="7"/>
  <c r="AH274" i="7"/>
  <c r="AI274" i="7"/>
  <c r="AJ274" i="7"/>
  <c r="AK274" i="7"/>
  <c r="AL274" i="7"/>
  <c r="C274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AH66" i="7"/>
  <c r="AI66" i="7"/>
  <c r="AJ66" i="7"/>
  <c r="AK66" i="7"/>
  <c r="AL66" i="7"/>
  <c r="D165" i="7"/>
  <c r="E165" i="7"/>
  <c r="F165" i="7"/>
  <c r="G165" i="7"/>
  <c r="H165" i="7"/>
  <c r="I165" i="7"/>
  <c r="J165" i="7"/>
  <c r="K165" i="7"/>
  <c r="L165" i="7"/>
  <c r="M165" i="7"/>
  <c r="N165" i="7"/>
  <c r="N178" i="7" s="1"/>
  <c r="O165" i="7"/>
  <c r="P165" i="7"/>
  <c r="Q165" i="7"/>
  <c r="R165" i="7"/>
  <c r="S165" i="7"/>
  <c r="T165" i="7"/>
  <c r="T177" i="7" s="1"/>
  <c r="U165" i="7"/>
  <c r="V165" i="7"/>
  <c r="W165" i="7"/>
  <c r="X165" i="7"/>
  <c r="Y165" i="7"/>
  <c r="Y176" i="7" s="1"/>
  <c r="Z165" i="7"/>
  <c r="AA165" i="7"/>
  <c r="AB165" i="7"/>
  <c r="AC165" i="7"/>
  <c r="AD165" i="7"/>
  <c r="AE165" i="7"/>
  <c r="AF165" i="7"/>
  <c r="AG165" i="7"/>
  <c r="AH165" i="7"/>
  <c r="AI165" i="7"/>
  <c r="AJ165" i="7"/>
  <c r="AK165" i="7"/>
  <c r="AL165" i="7"/>
  <c r="C165" i="7"/>
  <c r="D435" i="7"/>
  <c r="E435" i="7"/>
  <c r="F435" i="7"/>
  <c r="G435" i="7"/>
  <c r="H435" i="7"/>
  <c r="I435" i="7"/>
  <c r="J435" i="7"/>
  <c r="K435" i="7"/>
  <c r="L435" i="7"/>
  <c r="M435" i="7"/>
  <c r="N435" i="7"/>
  <c r="O435" i="7"/>
  <c r="P435" i="7"/>
  <c r="Q435" i="7"/>
  <c r="R435" i="7"/>
  <c r="S435" i="7"/>
  <c r="T435" i="7"/>
  <c r="U435" i="7"/>
  <c r="V435" i="7"/>
  <c r="W435" i="7"/>
  <c r="X435" i="7"/>
  <c r="Y435" i="7"/>
  <c r="Z435" i="7"/>
  <c r="AA435" i="7"/>
  <c r="AB435" i="7"/>
  <c r="AC435" i="7"/>
  <c r="AD435" i="7"/>
  <c r="AE435" i="7"/>
  <c r="AF435" i="7"/>
  <c r="AG435" i="7"/>
  <c r="AH435" i="7"/>
  <c r="AI435" i="7"/>
  <c r="AK435" i="7"/>
  <c r="AL435" i="7"/>
  <c r="C435" i="7"/>
  <c r="AM344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P136" i="7"/>
  <c r="Q136" i="7"/>
  <c r="R136" i="7"/>
  <c r="S136" i="7"/>
  <c r="T136" i="7"/>
  <c r="U136" i="7"/>
  <c r="V136" i="7"/>
  <c r="W136" i="7"/>
  <c r="X136" i="7"/>
  <c r="Y136" i="7"/>
  <c r="Z136" i="7"/>
  <c r="AA136" i="7"/>
  <c r="AB136" i="7"/>
  <c r="AB141" i="7"/>
  <c r="AC136" i="7"/>
  <c r="AD136" i="7"/>
  <c r="AE136" i="7"/>
  <c r="AF136" i="7"/>
  <c r="AG136" i="7"/>
  <c r="AH136" i="7"/>
  <c r="AI136" i="7"/>
  <c r="AJ136" i="7"/>
  <c r="AK136" i="7"/>
  <c r="AL136" i="7"/>
  <c r="C136" i="7"/>
  <c r="AM309" i="7"/>
  <c r="D239" i="7"/>
  <c r="E239" i="7"/>
  <c r="F239" i="7"/>
  <c r="G239" i="7"/>
  <c r="H239" i="7"/>
  <c r="I239" i="7"/>
  <c r="J239" i="7"/>
  <c r="K239" i="7"/>
  <c r="L239" i="7"/>
  <c r="M239" i="7"/>
  <c r="M244" i="7"/>
  <c r="N239" i="7"/>
  <c r="O239" i="7"/>
  <c r="P239" i="7"/>
  <c r="Q239" i="7"/>
  <c r="R239" i="7"/>
  <c r="S239" i="7"/>
  <c r="T239" i="7"/>
  <c r="U239" i="7"/>
  <c r="V239" i="7"/>
  <c r="W239" i="7"/>
  <c r="W244" i="7"/>
  <c r="X239" i="7"/>
  <c r="Y239" i="7"/>
  <c r="Z239" i="7"/>
  <c r="AA239" i="7"/>
  <c r="AB239" i="7"/>
  <c r="AC239" i="7"/>
  <c r="AD239" i="7"/>
  <c r="AE239" i="7"/>
  <c r="AF239" i="7"/>
  <c r="AG239" i="7"/>
  <c r="AH239" i="7"/>
  <c r="AI239" i="7"/>
  <c r="AJ239" i="7"/>
  <c r="AK239" i="7"/>
  <c r="AL239" i="7"/>
  <c r="AM239" i="7"/>
  <c r="AM244" i="7" s="1"/>
  <c r="AM428" i="7"/>
  <c r="C239" i="7"/>
  <c r="D205" i="7"/>
  <c r="E205" i="7"/>
  <c r="F205" i="7"/>
  <c r="G205" i="7"/>
  <c r="H205" i="7"/>
  <c r="I205" i="7"/>
  <c r="J205" i="7"/>
  <c r="K205" i="7"/>
  <c r="L205" i="7"/>
  <c r="M205" i="7"/>
  <c r="N205" i="7"/>
  <c r="O205" i="7"/>
  <c r="P205" i="7"/>
  <c r="Q205" i="7"/>
  <c r="R205" i="7"/>
  <c r="R210" i="7" s="1"/>
  <c r="S205" i="7"/>
  <c r="S210" i="7" s="1"/>
  <c r="T205" i="7"/>
  <c r="U205" i="7"/>
  <c r="V205" i="7"/>
  <c r="V210" i="7" s="1"/>
  <c r="W205" i="7"/>
  <c r="X205" i="7"/>
  <c r="Y205" i="7"/>
  <c r="Z205" i="7"/>
  <c r="AA205" i="7"/>
  <c r="AB205" i="7"/>
  <c r="AC205" i="7"/>
  <c r="AD205" i="7"/>
  <c r="AE205" i="7"/>
  <c r="AF205" i="7"/>
  <c r="AG205" i="7"/>
  <c r="AH205" i="7"/>
  <c r="AI205" i="7"/>
  <c r="AJ205" i="7"/>
  <c r="AK205" i="7"/>
  <c r="AL205" i="7"/>
  <c r="AM205" i="7"/>
  <c r="AM210" i="7" s="1"/>
  <c r="C205" i="7"/>
  <c r="AM173" i="7"/>
  <c r="AM136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C31" i="7"/>
  <c r="AM300" i="7"/>
  <c r="AM312" i="7" s="1"/>
  <c r="D129" i="7"/>
  <c r="E129" i="7"/>
  <c r="E141" i="7" s="1"/>
  <c r="F129" i="7"/>
  <c r="F141" i="7" s="1"/>
  <c r="G129" i="7"/>
  <c r="G141" i="7"/>
  <c r="H129" i="7"/>
  <c r="I129" i="7"/>
  <c r="I141" i="7" s="1"/>
  <c r="J129" i="7"/>
  <c r="K129" i="7"/>
  <c r="L129" i="7"/>
  <c r="L141" i="7" s="1"/>
  <c r="M129" i="7"/>
  <c r="M141" i="7" s="1"/>
  <c r="N129" i="7"/>
  <c r="O129" i="7"/>
  <c r="O141" i="7"/>
  <c r="P129" i="7"/>
  <c r="Q129" i="7"/>
  <c r="R129" i="7"/>
  <c r="R141" i="7"/>
  <c r="S129" i="7"/>
  <c r="T129" i="7"/>
  <c r="U129" i="7"/>
  <c r="V129" i="7"/>
  <c r="W129" i="7"/>
  <c r="W141" i="7" s="1"/>
  <c r="X129" i="7"/>
  <c r="X141" i="7" s="1"/>
  <c r="Y129" i="7"/>
  <c r="Y141" i="7" s="1"/>
  <c r="Z129" i="7"/>
  <c r="AA129" i="7"/>
  <c r="AB129" i="7"/>
  <c r="AC129" i="7"/>
  <c r="AD129" i="7"/>
  <c r="AD141" i="7" s="1"/>
  <c r="AE129" i="7"/>
  <c r="AF129" i="7"/>
  <c r="AF141" i="7" s="1"/>
  <c r="AG129" i="7"/>
  <c r="AH129" i="7"/>
  <c r="AI129" i="7"/>
  <c r="AJ129" i="7"/>
  <c r="AK129" i="7"/>
  <c r="AL129" i="7"/>
  <c r="C129" i="7"/>
  <c r="AM103" i="7"/>
  <c r="AM66" i="7"/>
  <c r="AM71" i="7"/>
  <c r="AM274" i="7"/>
  <c r="AM278" i="7"/>
  <c r="AM243" i="7"/>
  <c r="AM107" i="7"/>
  <c r="AM424" i="7"/>
  <c r="M336" i="7"/>
  <c r="N336" i="7"/>
  <c r="O336" i="7"/>
  <c r="P336" i="7"/>
  <c r="Q336" i="7"/>
  <c r="R336" i="7"/>
  <c r="S336" i="7"/>
  <c r="T336" i="7"/>
  <c r="U336" i="7"/>
  <c r="V336" i="7"/>
  <c r="W336" i="7"/>
  <c r="X336" i="7"/>
  <c r="Y336" i="7"/>
  <c r="Z336" i="7"/>
  <c r="AA336" i="7"/>
  <c r="AB336" i="7"/>
  <c r="AC336" i="7"/>
  <c r="AD336" i="7"/>
  <c r="AE336" i="7"/>
  <c r="AF336" i="7"/>
  <c r="AG336" i="7"/>
  <c r="AH336" i="7"/>
  <c r="AI336" i="7"/>
  <c r="AJ336" i="7"/>
  <c r="AK336" i="7"/>
  <c r="AL336" i="7"/>
  <c r="AM336" i="7"/>
  <c r="M327" i="7"/>
  <c r="N327" i="7"/>
  <c r="O327" i="7"/>
  <c r="P327" i="7"/>
  <c r="Q327" i="7"/>
  <c r="R327" i="7"/>
  <c r="S327" i="7"/>
  <c r="T327" i="7"/>
  <c r="U327" i="7"/>
  <c r="V327" i="7"/>
  <c r="W327" i="7"/>
  <c r="X327" i="7"/>
  <c r="Y327" i="7"/>
  <c r="Z327" i="7"/>
  <c r="AA327" i="7"/>
  <c r="AB327" i="7"/>
  <c r="AC327" i="7"/>
  <c r="AD327" i="7"/>
  <c r="AE327" i="7"/>
  <c r="AF327" i="7"/>
  <c r="AG327" i="7"/>
  <c r="AH327" i="7"/>
  <c r="AI327" i="7"/>
  <c r="AJ327" i="7"/>
  <c r="AK327" i="7"/>
  <c r="AL327" i="7"/>
  <c r="M291" i="7"/>
  <c r="N291" i="7"/>
  <c r="O291" i="7"/>
  <c r="P291" i="7"/>
  <c r="Q291" i="7"/>
  <c r="Q313" i="7"/>
  <c r="R291" i="7"/>
  <c r="R313" i="7" s="1"/>
  <c r="S291" i="7"/>
  <c r="S313" i="7"/>
  <c r="T291" i="7"/>
  <c r="U291" i="7"/>
  <c r="V291" i="7"/>
  <c r="W291" i="7"/>
  <c r="W313" i="7"/>
  <c r="X291" i="7"/>
  <c r="Y291" i="7"/>
  <c r="Y312" i="7"/>
  <c r="Z291" i="7"/>
  <c r="AA291" i="7"/>
  <c r="AA313" i="7" s="1"/>
  <c r="AB291" i="7"/>
  <c r="AC291" i="7"/>
  <c r="AC313" i="7" s="1"/>
  <c r="AD291" i="7"/>
  <c r="AE291" i="7"/>
  <c r="AE312" i="7"/>
  <c r="AF291" i="7"/>
  <c r="AG291" i="7"/>
  <c r="AG313" i="7"/>
  <c r="AH291" i="7"/>
  <c r="AH312" i="7" s="1"/>
  <c r="AI291" i="7"/>
  <c r="AI313" i="7"/>
  <c r="AJ291" i="7"/>
  <c r="AK291" i="7"/>
  <c r="AL291" i="7"/>
  <c r="M266" i="7"/>
  <c r="M279" i="7" s="1"/>
  <c r="N266" i="7"/>
  <c r="N279" i="7" s="1"/>
  <c r="O266" i="7"/>
  <c r="O278" i="7"/>
  <c r="P266" i="7"/>
  <c r="Q266" i="7"/>
  <c r="Q279" i="7"/>
  <c r="R266" i="7"/>
  <c r="S266" i="7"/>
  <c r="T266" i="7"/>
  <c r="U266" i="7"/>
  <c r="V266" i="7"/>
  <c r="W266" i="7"/>
  <c r="X266" i="7"/>
  <c r="Y266" i="7"/>
  <c r="Z266" i="7"/>
  <c r="Z279" i="7" s="1"/>
  <c r="AA266" i="7"/>
  <c r="AB266" i="7"/>
  <c r="AC266" i="7"/>
  <c r="AD266" i="7"/>
  <c r="AE266" i="7"/>
  <c r="AF266" i="7"/>
  <c r="AG266" i="7"/>
  <c r="AG279" i="7"/>
  <c r="AH266" i="7"/>
  <c r="AI266" i="7"/>
  <c r="AJ266" i="7"/>
  <c r="AK266" i="7"/>
  <c r="AL266" i="7"/>
  <c r="M256" i="7"/>
  <c r="M278" i="7" s="1"/>
  <c r="N256" i="7"/>
  <c r="O256" i="7"/>
  <c r="P256" i="7"/>
  <c r="Q256" i="7"/>
  <c r="R256" i="7"/>
  <c r="S256" i="7"/>
  <c r="T256" i="7"/>
  <c r="U256" i="7"/>
  <c r="V256" i="7"/>
  <c r="W256" i="7"/>
  <c r="X256" i="7"/>
  <c r="X278" i="7" s="1"/>
  <c r="Y256" i="7"/>
  <c r="Z256" i="7"/>
  <c r="Z277" i="7" s="1"/>
  <c r="AA256" i="7"/>
  <c r="AA277" i="7"/>
  <c r="AB256" i="7"/>
  <c r="AC256" i="7"/>
  <c r="AD256" i="7"/>
  <c r="AE256" i="7"/>
  <c r="AE277" i="7" s="1"/>
  <c r="AF256" i="7"/>
  <c r="AG256" i="7"/>
  <c r="AH256" i="7"/>
  <c r="AH277" i="7" s="1"/>
  <c r="AI256" i="7"/>
  <c r="AJ256" i="7"/>
  <c r="AK256" i="7"/>
  <c r="AL256" i="7"/>
  <c r="M232" i="7"/>
  <c r="N232" i="7"/>
  <c r="O232" i="7"/>
  <c r="P232" i="7"/>
  <c r="P244" i="7" s="1"/>
  <c r="Q232" i="7"/>
  <c r="R232" i="7"/>
  <c r="S232" i="7"/>
  <c r="T232" i="7"/>
  <c r="U232" i="7"/>
  <c r="V232" i="7"/>
  <c r="W232" i="7"/>
  <c r="X232" i="7"/>
  <c r="Y232" i="7"/>
  <c r="Y244" i="7" s="1"/>
  <c r="Z232" i="7"/>
  <c r="AA232" i="7"/>
  <c r="AB232" i="7"/>
  <c r="AC232" i="7"/>
  <c r="AD232" i="7"/>
  <c r="AE232" i="7"/>
  <c r="AF232" i="7"/>
  <c r="AG232" i="7"/>
  <c r="AH232" i="7"/>
  <c r="AI232" i="7"/>
  <c r="AI244" i="7" s="1"/>
  <c r="AJ232" i="7"/>
  <c r="AK232" i="7"/>
  <c r="M223" i="7"/>
  <c r="N223" i="7"/>
  <c r="O223" i="7"/>
  <c r="P223" i="7"/>
  <c r="Q223" i="7"/>
  <c r="R223" i="7"/>
  <c r="S223" i="7"/>
  <c r="S243" i="7"/>
  <c r="T223" i="7"/>
  <c r="U223" i="7"/>
  <c r="V223" i="7"/>
  <c r="W223" i="7"/>
  <c r="W243" i="7" s="1"/>
  <c r="X223" i="7"/>
  <c r="Y223" i="7"/>
  <c r="Z223" i="7"/>
  <c r="AA223" i="7"/>
  <c r="AB223" i="7"/>
  <c r="AC223" i="7"/>
  <c r="AC242" i="7"/>
  <c r="AD223" i="7"/>
  <c r="AE223" i="7"/>
  <c r="AF223" i="7"/>
  <c r="AG223" i="7"/>
  <c r="AH223" i="7"/>
  <c r="AH242" i="7" s="1"/>
  <c r="AI223" i="7"/>
  <c r="AJ223" i="7"/>
  <c r="AK223" i="7"/>
  <c r="AL223" i="7"/>
  <c r="M198" i="7"/>
  <c r="N198" i="7"/>
  <c r="O198" i="7"/>
  <c r="P198" i="7"/>
  <c r="Q198" i="7"/>
  <c r="R198" i="7"/>
  <c r="S198" i="7"/>
  <c r="T198" i="7"/>
  <c r="U198" i="7"/>
  <c r="V198" i="7"/>
  <c r="W198" i="7"/>
  <c r="X198" i="7"/>
  <c r="X210" i="7" s="1"/>
  <c r="Y198" i="7"/>
  <c r="Z198" i="7"/>
  <c r="Z208" i="7" s="1"/>
  <c r="AA198" i="7"/>
  <c r="AA210" i="7" s="1"/>
  <c r="AB198" i="7"/>
  <c r="AB210" i="7"/>
  <c r="AC198" i="7"/>
  <c r="AD198" i="7"/>
  <c r="AE198" i="7"/>
  <c r="AF198" i="7"/>
  <c r="AG198" i="7"/>
  <c r="AG209" i="7" s="1"/>
  <c r="AH198" i="7"/>
  <c r="AI198" i="7"/>
  <c r="AJ198" i="7"/>
  <c r="AK198" i="7"/>
  <c r="AL198" i="7"/>
  <c r="M190" i="7"/>
  <c r="M209" i="7"/>
  <c r="N190" i="7"/>
  <c r="O190" i="7"/>
  <c r="P190" i="7"/>
  <c r="Q190" i="7"/>
  <c r="Q209" i="7"/>
  <c r="R190" i="7"/>
  <c r="S190" i="7"/>
  <c r="T190" i="7"/>
  <c r="U190" i="7"/>
  <c r="V190" i="7"/>
  <c r="V208" i="7"/>
  <c r="W190" i="7"/>
  <c r="X190" i="7"/>
  <c r="Y190" i="7"/>
  <c r="Z190" i="7"/>
  <c r="AA190" i="7"/>
  <c r="AB190" i="7"/>
  <c r="AC190" i="7"/>
  <c r="AD190" i="7"/>
  <c r="AD208" i="7"/>
  <c r="AE190" i="7"/>
  <c r="AE209" i="7"/>
  <c r="AF190" i="7"/>
  <c r="AF209" i="7"/>
  <c r="AG190" i="7"/>
  <c r="AH190" i="7"/>
  <c r="AH209" i="7" s="1"/>
  <c r="AI190" i="7"/>
  <c r="AJ190" i="7"/>
  <c r="AK190" i="7"/>
  <c r="AL190" i="7"/>
  <c r="AL208" i="7" s="1"/>
  <c r="M154" i="7"/>
  <c r="N154" i="7"/>
  <c r="N177" i="7"/>
  <c r="O154" i="7"/>
  <c r="O176" i="7"/>
  <c r="P154" i="7"/>
  <c r="P176" i="7"/>
  <c r="Q154" i="7"/>
  <c r="R154" i="7"/>
  <c r="R176" i="7"/>
  <c r="S154" i="7"/>
  <c r="T154" i="7"/>
  <c r="U154" i="7"/>
  <c r="V154" i="7"/>
  <c r="V176" i="7" s="1"/>
  <c r="W154" i="7"/>
  <c r="W176" i="7"/>
  <c r="X154" i="7"/>
  <c r="Y154" i="7"/>
  <c r="Z154" i="7"/>
  <c r="AA154" i="7"/>
  <c r="AA176" i="7" s="1"/>
  <c r="AB154" i="7"/>
  <c r="AC154" i="7"/>
  <c r="AD154" i="7"/>
  <c r="AD177" i="7" s="1"/>
  <c r="AE154" i="7"/>
  <c r="AE177" i="7"/>
  <c r="AF154" i="7"/>
  <c r="AG154" i="7"/>
  <c r="AH154" i="7"/>
  <c r="AH176" i="7"/>
  <c r="AI154" i="7"/>
  <c r="AJ154" i="7"/>
  <c r="AK154" i="7"/>
  <c r="AL154" i="7"/>
  <c r="AL176" i="7" s="1"/>
  <c r="AM129" i="7"/>
  <c r="AM139" i="7"/>
  <c r="M120" i="7"/>
  <c r="N120" i="7"/>
  <c r="O120" i="7"/>
  <c r="P120" i="7"/>
  <c r="Q120" i="7"/>
  <c r="R120" i="7"/>
  <c r="R139" i="7"/>
  <c r="S120" i="7"/>
  <c r="T120" i="7"/>
  <c r="T139" i="7" s="1"/>
  <c r="U120" i="7"/>
  <c r="V120" i="7"/>
  <c r="W120" i="7"/>
  <c r="X120" i="7"/>
  <c r="X140" i="7" s="1"/>
  <c r="Y120" i="7"/>
  <c r="Z120" i="7"/>
  <c r="AA120" i="7"/>
  <c r="AA140" i="7" s="1"/>
  <c r="AB120" i="7"/>
  <c r="AB140" i="7"/>
  <c r="AC120" i="7"/>
  <c r="AD120" i="7"/>
  <c r="AE120" i="7"/>
  <c r="AF120" i="7"/>
  <c r="AF139" i="7"/>
  <c r="AG120" i="7"/>
  <c r="AG139" i="7" s="1"/>
  <c r="AH120" i="7"/>
  <c r="AI120" i="7"/>
  <c r="AI139" i="7" s="1"/>
  <c r="AJ120" i="7"/>
  <c r="AK120" i="7"/>
  <c r="AL120" i="7"/>
  <c r="AL140" i="7" s="1"/>
  <c r="M95" i="7"/>
  <c r="N95" i="7"/>
  <c r="O95" i="7"/>
  <c r="O108" i="7" s="1"/>
  <c r="P95" i="7"/>
  <c r="Q95" i="7"/>
  <c r="Q108" i="7"/>
  <c r="R95" i="7"/>
  <c r="R108" i="7" s="1"/>
  <c r="S95" i="7"/>
  <c r="T95" i="7"/>
  <c r="T108" i="7"/>
  <c r="U95" i="7"/>
  <c r="V95" i="7"/>
  <c r="W95" i="7"/>
  <c r="W108" i="7"/>
  <c r="X95" i="7"/>
  <c r="Y95" i="7"/>
  <c r="Z95" i="7"/>
  <c r="AA95" i="7"/>
  <c r="AA108" i="7" s="1"/>
  <c r="AB95" i="7"/>
  <c r="AB108" i="7"/>
  <c r="AC95" i="7"/>
  <c r="AC108" i="7" s="1"/>
  <c r="AD95" i="7"/>
  <c r="AE95" i="7"/>
  <c r="AE107" i="7"/>
  <c r="AF95" i="7"/>
  <c r="AG95" i="7"/>
  <c r="AG108" i="7"/>
  <c r="AH95" i="7"/>
  <c r="AI95" i="7"/>
  <c r="AJ95" i="7"/>
  <c r="AK95" i="7"/>
  <c r="AL95" i="7"/>
  <c r="M84" i="7"/>
  <c r="M107" i="7" s="1"/>
  <c r="N84" i="7"/>
  <c r="O84" i="7"/>
  <c r="P84" i="7"/>
  <c r="Q84" i="7"/>
  <c r="R84" i="7"/>
  <c r="R107" i="7" s="1"/>
  <c r="S84" i="7"/>
  <c r="S106" i="7"/>
  <c r="T84" i="7"/>
  <c r="T106" i="7" s="1"/>
  <c r="U84" i="7"/>
  <c r="U106" i="7"/>
  <c r="V84" i="7"/>
  <c r="V106" i="7" s="1"/>
  <c r="W84" i="7"/>
  <c r="W106" i="7"/>
  <c r="X84" i="7"/>
  <c r="Y84" i="7"/>
  <c r="Z84" i="7"/>
  <c r="AA84" i="7"/>
  <c r="AA107" i="7" s="1"/>
  <c r="AB84" i="7"/>
  <c r="AC84" i="7"/>
  <c r="AD84" i="7"/>
  <c r="AE84" i="7"/>
  <c r="AF84" i="7"/>
  <c r="AG84" i="7"/>
  <c r="AH84" i="7"/>
  <c r="AH107" i="7" s="1"/>
  <c r="AI84" i="7"/>
  <c r="AI106" i="7" s="1"/>
  <c r="AJ84" i="7"/>
  <c r="AK84" i="7"/>
  <c r="AL84" i="7"/>
  <c r="M59" i="7"/>
  <c r="M70" i="7" s="1"/>
  <c r="N59" i="7"/>
  <c r="O59" i="7"/>
  <c r="P59" i="7"/>
  <c r="P69" i="7" s="1"/>
  <c r="Q59" i="7"/>
  <c r="Q71" i="7" s="1"/>
  <c r="R59" i="7"/>
  <c r="R70" i="7" s="1"/>
  <c r="S59" i="7"/>
  <c r="S70" i="7" s="1"/>
  <c r="T59" i="7"/>
  <c r="U59" i="7"/>
  <c r="U71" i="7" s="1"/>
  <c r="V59" i="7"/>
  <c r="W59" i="7"/>
  <c r="W71" i="7"/>
  <c r="X59" i="7"/>
  <c r="Y59" i="7"/>
  <c r="Y71" i="7"/>
  <c r="Z59" i="7"/>
  <c r="Z70" i="7" s="1"/>
  <c r="AA59" i="7"/>
  <c r="AA71" i="7"/>
  <c r="AB59" i="7"/>
  <c r="AC59" i="7"/>
  <c r="AC71" i="7"/>
  <c r="AD59" i="7"/>
  <c r="AD69" i="7" s="1"/>
  <c r="AE59" i="7"/>
  <c r="AF59" i="7"/>
  <c r="AF69" i="7"/>
  <c r="AG59" i="7"/>
  <c r="AG71" i="7" s="1"/>
  <c r="AH59" i="7"/>
  <c r="AH69" i="7"/>
  <c r="AI59" i="7"/>
  <c r="AI71" i="7" s="1"/>
  <c r="AJ59" i="7"/>
  <c r="AK59" i="7"/>
  <c r="AL59" i="7"/>
  <c r="AL69" i="7" s="1"/>
  <c r="M24" i="7"/>
  <c r="M36" i="7"/>
  <c r="N24" i="7"/>
  <c r="O24" i="7"/>
  <c r="P24" i="7"/>
  <c r="P36" i="7" s="1"/>
  <c r="Q24" i="7"/>
  <c r="Q36" i="7"/>
  <c r="R24" i="7"/>
  <c r="S24" i="7"/>
  <c r="T24" i="7"/>
  <c r="T36" i="7" s="1"/>
  <c r="U24" i="7"/>
  <c r="U36" i="7" s="1"/>
  <c r="V24" i="7"/>
  <c r="W24" i="7"/>
  <c r="X24" i="7"/>
  <c r="X36" i="7"/>
  <c r="Y24" i="7"/>
  <c r="Z24" i="7"/>
  <c r="AA24" i="7"/>
  <c r="AA36" i="7" s="1"/>
  <c r="AA428" i="7" s="1"/>
  <c r="AA429" i="7" s="1"/>
  <c r="AA432" i="7" s="1"/>
  <c r="AB24" i="7"/>
  <c r="AC24" i="7"/>
  <c r="AD24" i="7"/>
  <c r="AE24" i="7"/>
  <c r="AE36" i="7" s="1"/>
  <c r="AF24" i="7"/>
  <c r="AG24" i="7"/>
  <c r="AH24" i="7"/>
  <c r="AI24" i="7"/>
  <c r="AI32" i="7" s="1"/>
  <c r="AJ24" i="7"/>
  <c r="AK24" i="7"/>
  <c r="AL24" i="7"/>
  <c r="M14" i="7"/>
  <c r="N14" i="7"/>
  <c r="N35" i="7"/>
  <c r="O14" i="7"/>
  <c r="P14" i="7"/>
  <c r="Q14" i="7"/>
  <c r="R14" i="7"/>
  <c r="R32" i="7" s="1"/>
  <c r="S14" i="7"/>
  <c r="S32" i="7" s="1"/>
  <c r="T14" i="7"/>
  <c r="U14" i="7"/>
  <c r="U35" i="7"/>
  <c r="V14" i="7"/>
  <c r="V32" i="7"/>
  <c r="W14" i="7"/>
  <c r="X14" i="7"/>
  <c r="Y14" i="7"/>
  <c r="Y32" i="7"/>
  <c r="Z14" i="7"/>
  <c r="Z35" i="7" s="1"/>
  <c r="AA14" i="7"/>
  <c r="AB14" i="7"/>
  <c r="AB35" i="7"/>
  <c r="AC14" i="7"/>
  <c r="AC35" i="7"/>
  <c r="AD14" i="7"/>
  <c r="AE14" i="7"/>
  <c r="AE32" i="7" s="1"/>
  <c r="AF14" i="7"/>
  <c r="AG14" i="7"/>
  <c r="AG35" i="7"/>
  <c r="AH14" i="7"/>
  <c r="AH32" i="7"/>
  <c r="AI14" i="7"/>
  <c r="AJ14" i="7"/>
  <c r="AK14" i="7"/>
  <c r="AL14" i="7"/>
  <c r="AM165" i="7"/>
  <c r="AM177" i="7" s="1"/>
  <c r="F156" i="5"/>
  <c r="G156" i="5"/>
  <c r="G181" i="5"/>
  <c r="H156" i="5"/>
  <c r="J156" i="5"/>
  <c r="K156" i="5"/>
  <c r="L156" i="5"/>
  <c r="M156" i="5"/>
  <c r="N156" i="5"/>
  <c r="O156" i="5"/>
  <c r="P156" i="5"/>
  <c r="C14" i="7"/>
  <c r="D14" i="7"/>
  <c r="D32" i="7" s="1"/>
  <c r="E14" i="7"/>
  <c r="F14" i="7"/>
  <c r="F35" i="7"/>
  <c r="G14" i="7"/>
  <c r="H14" i="7"/>
  <c r="I14" i="7"/>
  <c r="I32" i="7"/>
  <c r="J14" i="7"/>
  <c r="K14" i="7"/>
  <c r="L14" i="7"/>
  <c r="C24" i="7"/>
  <c r="C36" i="7" s="1"/>
  <c r="D24" i="7"/>
  <c r="D36" i="7" s="1"/>
  <c r="E24" i="7"/>
  <c r="F24" i="7"/>
  <c r="F36" i="7"/>
  <c r="G24" i="7"/>
  <c r="G35" i="7"/>
  <c r="H24" i="7"/>
  <c r="H36" i="7"/>
  <c r="I24" i="7"/>
  <c r="I36" i="7"/>
  <c r="J24" i="7"/>
  <c r="K24" i="7"/>
  <c r="K36" i="7" s="1"/>
  <c r="L24" i="7"/>
  <c r="L35" i="7" s="1"/>
  <c r="C59" i="7"/>
  <c r="C70" i="7"/>
  <c r="D59" i="7"/>
  <c r="D69" i="7"/>
  <c r="E59" i="7"/>
  <c r="E71" i="7"/>
  <c r="F59" i="7"/>
  <c r="F69" i="7"/>
  <c r="G59" i="7"/>
  <c r="G71" i="7"/>
  <c r="H59" i="7"/>
  <c r="H69" i="7"/>
  <c r="I59" i="7"/>
  <c r="I71" i="7"/>
  <c r="J59" i="7"/>
  <c r="J70" i="7"/>
  <c r="K59" i="7"/>
  <c r="K70" i="7" s="1"/>
  <c r="K71" i="7"/>
  <c r="L59" i="7"/>
  <c r="L69" i="7"/>
  <c r="C84" i="7"/>
  <c r="D84" i="7"/>
  <c r="E84" i="7"/>
  <c r="F84" i="7"/>
  <c r="F107" i="7" s="1"/>
  <c r="G84" i="7"/>
  <c r="H84" i="7"/>
  <c r="H106" i="7"/>
  <c r="I84" i="7"/>
  <c r="J84" i="7"/>
  <c r="J106" i="7" s="1"/>
  <c r="K84" i="7"/>
  <c r="L84" i="7"/>
  <c r="C95" i="7"/>
  <c r="D95" i="7"/>
  <c r="D108" i="7" s="1"/>
  <c r="E95" i="7"/>
  <c r="F95" i="7"/>
  <c r="F108" i="7" s="1"/>
  <c r="G95" i="7"/>
  <c r="G108" i="7" s="1"/>
  <c r="H95" i="7"/>
  <c r="H108" i="7" s="1"/>
  <c r="I95" i="7"/>
  <c r="I108" i="7" s="1"/>
  <c r="J95" i="7"/>
  <c r="J108" i="7" s="1"/>
  <c r="K95" i="7"/>
  <c r="K108" i="7" s="1"/>
  <c r="L95" i="7"/>
  <c r="L106" i="7" s="1"/>
  <c r="AM106" i="7"/>
  <c r="C120" i="7"/>
  <c r="C140" i="7"/>
  <c r="D120" i="7"/>
  <c r="D140" i="7"/>
  <c r="E120" i="7"/>
  <c r="F120" i="7"/>
  <c r="F139" i="7" s="1"/>
  <c r="G120" i="7"/>
  <c r="H120" i="7"/>
  <c r="I120" i="7"/>
  <c r="J120" i="7"/>
  <c r="J140" i="7"/>
  <c r="K120" i="7"/>
  <c r="K140" i="7" s="1"/>
  <c r="L120" i="7"/>
  <c r="L140" i="7" s="1"/>
  <c r="C154" i="7"/>
  <c r="C177" i="7" s="1"/>
  <c r="D154" i="7"/>
  <c r="D176" i="7"/>
  <c r="E154" i="7"/>
  <c r="E176" i="7"/>
  <c r="F154" i="7"/>
  <c r="F176" i="7"/>
  <c r="G154" i="7"/>
  <c r="G177" i="7"/>
  <c r="H154" i="7"/>
  <c r="H176" i="7"/>
  <c r="I154" i="7"/>
  <c r="I176" i="7"/>
  <c r="J154" i="7"/>
  <c r="J176" i="7"/>
  <c r="K154" i="7"/>
  <c r="L154" i="7"/>
  <c r="L176" i="7" s="1"/>
  <c r="C190" i="7"/>
  <c r="C208" i="7" s="1"/>
  <c r="D190" i="7"/>
  <c r="D209" i="7" s="1"/>
  <c r="E190" i="7"/>
  <c r="F190" i="7"/>
  <c r="G190" i="7"/>
  <c r="G208" i="7" s="1"/>
  <c r="H190" i="7"/>
  <c r="H208" i="7" s="1"/>
  <c r="I190" i="7"/>
  <c r="I209" i="7" s="1"/>
  <c r="J190" i="7"/>
  <c r="K190" i="7"/>
  <c r="L190" i="7"/>
  <c r="C198" i="7"/>
  <c r="D198" i="7"/>
  <c r="E198" i="7"/>
  <c r="E209" i="7" s="1"/>
  <c r="F198" i="7"/>
  <c r="G198" i="7"/>
  <c r="H198" i="7"/>
  <c r="I198" i="7"/>
  <c r="I210" i="7" s="1"/>
  <c r="J198" i="7"/>
  <c r="J209" i="7" s="1"/>
  <c r="K198" i="7"/>
  <c r="K209" i="7"/>
  <c r="L198" i="7"/>
  <c r="L210" i="7"/>
  <c r="AM208" i="7"/>
  <c r="C223" i="7"/>
  <c r="C242" i="7" s="1"/>
  <c r="D223" i="7"/>
  <c r="D242" i="7" s="1"/>
  <c r="E223" i="7"/>
  <c r="E243" i="7" s="1"/>
  <c r="F223" i="7"/>
  <c r="G223" i="7"/>
  <c r="G242" i="7" s="1"/>
  <c r="H223" i="7"/>
  <c r="I223" i="7"/>
  <c r="J223" i="7"/>
  <c r="J243" i="7" s="1"/>
  <c r="K223" i="7"/>
  <c r="K243" i="7" s="1"/>
  <c r="L223" i="7"/>
  <c r="C232" i="7"/>
  <c r="C244" i="7" s="1"/>
  <c r="D232" i="7"/>
  <c r="E232" i="7"/>
  <c r="F232" i="7"/>
  <c r="F243" i="7"/>
  <c r="G232" i="7"/>
  <c r="H232" i="7"/>
  <c r="H244" i="7" s="1"/>
  <c r="I232" i="7"/>
  <c r="I244" i="7" s="1"/>
  <c r="J232" i="7"/>
  <c r="J244" i="7" s="1"/>
  <c r="K232" i="7"/>
  <c r="L232" i="7"/>
  <c r="AL232" i="7"/>
  <c r="AL243" i="7"/>
  <c r="C256" i="7"/>
  <c r="D256" i="7"/>
  <c r="D277" i="7" s="1"/>
  <c r="E256" i="7"/>
  <c r="E278" i="7" s="1"/>
  <c r="F256" i="7"/>
  <c r="G256" i="7"/>
  <c r="H256" i="7"/>
  <c r="I256" i="7"/>
  <c r="I278" i="7" s="1"/>
  <c r="J256" i="7"/>
  <c r="K256" i="7"/>
  <c r="L256" i="7"/>
  <c r="C266" i="7"/>
  <c r="D266" i="7"/>
  <c r="D279" i="7" s="1"/>
  <c r="E266" i="7"/>
  <c r="F266" i="7"/>
  <c r="F277" i="7"/>
  <c r="G266" i="7"/>
  <c r="G279" i="7"/>
  <c r="H266" i="7"/>
  <c r="I266" i="7"/>
  <c r="J266" i="7"/>
  <c r="J277" i="7" s="1"/>
  <c r="K266" i="7"/>
  <c r="K279" i="7"/>
  <c r="L266" i="7"/>
  <c r="L279" i="7"/>
  <c r="C291" i="7"/>
  <c r="C312" i="7"/>
  <c r="D291" i="7"/>
  <c r="D312" i="7"/>
  <c r="E291" i="7"/>
  <c r="E312" i="7"/>
  <c r="F291" i="7"/>
  <c r="F313" i="7"/>
  <c r="G291" i="7"/>
  <c r="H291" i="7"/>
  <c r="H313" i="7" s="1"/>
  <c r="I291" i="7"/>
  <c r="I313" i="7" s="1"/>
  <c r="J291" i="7"/>
  <c r="J312" i="7" s="1"/>
  <c r="K291" i="7"/>
  <c r="K313" i="7" s="1"/>
  <c r="L291" i="7"/>
  <c r="L313" i="7" s="1"/>
  <c r="C327" i="7"/>
  <c r="C348" i="7" s="1"/>
  <c r="D327" i="7"/>
  <c r="E327" i="7"/>
  <c r="F327" i="7"/>
  <c r="F347" i="7" s="1"/>
  <c r="G327" i="7"/>
  <c r="H327" i="7"/>
  <c r="H348" i="7"/>
  <c r="I327" i="7"/>
  <c r="J327" i="7"/>
  <c r="J348" i="7" s="1"/>
  <c r="K327" i="7"/>
  <c r="L327" i="7"/>
  <c r="L347" i="7" s="1"/>
  <c r="C336" i="7"/>
  <c r="D336" i="7"/>
  <c r="D349" i="7"/>
  <c r="E336" i="7"/>
  <c r="E349" i="7"/>
  <c r="F336" i="7"/>
  <c r="F349" i="7"/>
  <c r="G336" i="7"/>
  <c r="G348" i="7"/>
  <c r="H336" i="7"/>
  <c r="I336" i="7"/>
  <c r="I349" i="7" s="1"/>
  <c r="J336" i="7"/>
  <c r="J349" i="7" s="1"/>
  <c r="K336" i="7"/>
  <c r="K349" i="7" s="1"/>
  <c r="L336" i="7"/>
  <c r="AJ427" i="7"/>
  <c r="AJ432" i="7"/>
  <c r="N141" i="7"/>
  <c r="AC208" i="7"/>
  <c r="AB278" i="7"/>
  <c r="AL70" i="7"/>
  <c r="O313" i="7"/>
  <c r="AL35" i="7"/>
  <c r="AC209" i="7"/>
  <c r="Y209" i="7"/>
  <c r="Z278" i="7"/>
  <c r="AD107" i="7"/>
  <c r="AL108" i="7"/>
  <c r="S244" i="7"/>
  <c r="T314" i="7"/>
  <c r="S108" i="7"/>
  <c r="P141" i="7"/>
  <c r="AL349" i="7"/>
  <c r="Z312" i="7"/>
  <c r="AI349" i="7"/>
  <c r="AG349" i="7"/>
  <c r="AE349" i="7"/>
  <c r="AC349" i="7"/>
  <c r="AA349" i="7"/>
  <c r="Y349" i="7"/>
  <c r="W349" i="7"/>
  <c r="U349" i="7"/>
  <c r="S349" i="7"/>
  <c r="Q349" i="7"/>
  <c r="O349" i="7"/>
  <c r="M349" i="7"/>
  <c r="AF210" i="7"/>
  <c r="W347" i="7"/>
  <c r="AF70" i="7"/>
  <c r="Z69" i="7"/>
  <c r="AH108" i="7"/>
  <c r="AD108" i="7"/>
  <c r="Z108" i="7"/>
  <c r="P108" i="7"/>
  <c r="U210" i="7"/>
  <c r="X279" i="7"/>
  <c r="S178" i="7"/>
  <c r="X177" i="7"/>
  <c r="R347" i="7"/>
  <c r="AH178" i="7"/>
  <c r="AL178" i="7"/>
  <c r="W312" i="7"/>
  <c r="AB70" i="7"/>
  <c r="P70" i="7"/>
  <c r="O277" i="7"/>
  <c r="S71" i="7"/>
  <c r="X244" i="7"/>
  <c r="AH279" i="7"/>
  <c r="R277" i="7"/>
  <c r="AA141" i="7"/>
  <c r="AD178" i="7"/>
  <c r="AH70" i="7"/>
  <c r="N69" i="7"/>
  <c r="AF140" i="7"/>
  <c r="AF277" i="7"/>
  <c r="R279" i="7"/>
  <c r="R140" i="7"/>
  <c r="U244" i="7"/>
  <c r="Z106" i="7"/>
  <c r="Y208" i="7"/>
  <c r="W209" i="7"/>
  <c r="R106" i="7"/>
  <c r="O208" i="7"/>
  <c r="O209" i="7"/>
  <c r="AD35" i="7"/>
  <c r="Z107" i="7"/>
  <c r="P140" i="7"/>
  <c r="W208" i="7"/>
  <c r="AC243" i="7"/>
  <c r="P278" i="7"/>
  <c r="C139" i="7"/>
  <c r="AC279" i="7"/>
  <c r="AC178" i="7"/>
  <c r="Y178" i="7"/>
  <c r="U178" i="7"/>
  <c r="Q178" i="7"/>
  <c r="M178" i="7"/>
  <c r="I178" i="7"/>
  <c r="E178" i="7"/>
  <c r="C178" i="7"/>
  <c r="AE208" i="7"/>
  <c r="AK432" i="7"/>
  <c r="AI178" i="7"/>
  <c r="AG178" i="7"/>
  <c r="G178" i="7"/>
  <c r="AD314" i="7"/>
  <c r="X314" i="7"/>
  <c r="P314" i="7"/>
  <c r="L314" i="7"/>
  <c r="H314" i="7"/>
  <c r="D314" i="7"/>
  <c r="AA69" i="7"/>
  <c r="Z176" i="7"/>
  <c r="Z177" i="7"/>
  <c r="AG244" i="7"/>
  <c r="AI277" i="7"/>
  <c r="AE278" i="7"/>
  <c r="AA278" i="7"/>
  <c r="Y278" i="7"/>
  <c r="Y277" i="7"/>
  <c r="AE279" i="7"/>
  <c r="AA279" i="7"/>
  <c r="Y279" i="7"/>
  <c r="W279" i="7"/>
  <c r="U279" i="7"/>
  <c r="O279" i="7"/>
  <c r="V349" i="7"/>
  <c r="T349" i="7"/>
  <c r="R349" i="7"/>
  <c r="V141" i="7"/>
  <c r="N139" i="7"/>
  <c r="N140" i="7"/>
  <c r="D244" i="7"/>
  <c r="K177" i="7"/>
  <c r="J36" i="7"/>
  <c r="AH139" i="7"/>
  <c r="C141" i="7"/>
  <c r="AI141" i="7"/>
  <c r="AG141" i="7"/>
  <c r="U141" i="7"/>
  <c r="S141" i="7"/>
  <c r="K141" i="7"/>
  <c r="AI347" i="7"/>
  <c r="AG347" i="7"/>
  <c r="AE347" i="7"/>
  <c r="S348" i="7"/>
  <c r="Q348" i="7"/>
  <c r="M348" i="7"/>
  <c r="F208" i="7"/>
  <c r="W35" i="7"/>
  <c r="AG208" i="7"/>
  <c r="T278" i="7"/>
  <c r="N278" i="7"/>
  <c r="P243" i="7"/>
  <c r="AA243" i="7"/>
  <c r="S242" i="7"/>
  <c r="W70" i="7"/>
  <c r="AL348" i="7"/>
  <c r="AH347" i="7"/>
  <c r="AF347" i="7"/>
  <c r="AD347" i="7"/>
  <c r="AB347" i="7"/>
  <c r="Z347" i="7"/>
  <c r="X348" i="7"/>
  <c r="P347" i="7"/>
  <c r="AL36" i="7"/>
  <c r="AF36" i="7"/>
  <c r="Z36" i="7"/>
  <c r="AI210" i="7"/>
  <c r="AE210" i="7"/>
  <c r="W210" i="7"/>
  <c r="M210" i="7"/>
  <c r="AD244" i="7"/>
  <c r="R244" i="7"/>
  <c r="U177" i="7"/>
  <c r="S176" i="7"/>
  <c r="E313" i="7"/>
  <c r="H243" i="7"/>
  <c r="AD277" i="7"/>
  <c r="AB277" i="7"/>
  <c r="P277" i="7"/>
  <c r="P279" i="7"/>
  <c r="N277" i="7"/>
  <c r="AL277" i="7"/>
  <c r="AF278" i="7"/>
  <c r="AD279" i="7"/>
  <c r="AL279" i="7"/>
  <c r="AB279" i="7"/>
  <c r="AD278" i="7"/>
  <c r="H70" i="7"/>
  <c r="AC107" i="7"/>
  <c r="AC106" i="7"/>
  <c r="Y242" i="7"/>
  <c r="Y243" i="7"/>
  <c r="U312" i="7"/>
  <c r="U313" i="7"/>
  <c r="O348" i="7"/>
  <c r="O347" i="7"/>
  <c r="V314" i="7"/>
  <c r="V313" i="7"/>
  <c r="AA178" i="7"/>
  <c r="K178" i="7"/>
  <c r="I140" i="7"/>
  <c r="O35" i="7"/>
  <c r="AB177" i="7"/>
  <c r="AB176" i="7"/>
  <c r="AA312" i="7"/>
  <c r="AA348" i="7"/>
  <c r="AA347" i="7"/>
  <c r="V348" i="7"/>
  <c r="V347" i="7"/>
  <c r="C314" i="7"/>
  <c r="W278" i="7"/>
  <c r="H71" i="7"/>
  <c r="S107" i="7"/>
  <c r="AD176" i="7"/>
  <c r="R348" i="7"/>
  <c r="AB348" i="7"/>
  <c r="AE348" i="7"/>
  <c r="X313" i="7"/>
  <c r="AB349" i="7"/>
  <c r="U277" i="7"/>
  <c r="T348" i="7"/>
  <c r="N176" i="7"/>
  <c r="V177" i="7"/>
  <c r="AG176" i="7"/>
  <c r="U176" i="7"/>
  <c r="S177" i="7"/>
  <c r="Q177" i="7"/>
  <c r="AL347" i="7"/>
  <c r="P348" i="7"/>
  <c r="C209" i="7"/>
  <c r="H35" i="7"/>
  <c r="K69" i="7"/>
  <c r="M140" i="7"/>
  <c r="AB313" i="7"/>
  <c r="T313" i="7"/>
  <c r="F209" i="7"/>
  <c r="AH348" i="7"/>
  <c r="AF348" i="7"/>
  <c r="AD348" i="7"/>
  <c r="Z348" i="7"/>
  <c r="W348" i="7"/>
  <c r="U69" i="7"/>
  <c r="W178" i="7"/>
  <c r="I208" i="7"/>
  <c r="AE71" i="7"/>
  <c r="S69" i="7"/>
  <c r="F70" i="7"/>
  <c r="F71" i="7"/>
  <c r="H32" i="7"/>
  <c r="H349" i="7"/>
  <c r="G140" i="7"/>
  <c r="L312" i="7"/>
  <c r="AB314" i="7"/>
  <c r="K176" i="7"/>
  <c r="T347" i="7"/>
  <c r="T107" i="7"/>
  <c r="P107" i="7"/>
  <c r="P106" i="7"/>
  <c r="AL139" i="7"/>
  <c r="AI177" i="7"/>
  <c r="AI176" i="7"/>
  <c r="AC177" i="7"/>
  <c r="AC176" i="7"/>
  <c r="AA209" i="7"/>
  <c r="AA208" i="7"/>
  <c r="AF244" i="7"/>
  <c r="AL312" i="7"/>
  <c r="AF313" i="7"/>
  <c r="AD312" i="7"/>
  <c r="AB312" i="7"/>
  <c r="Z313" i="7"/>
  <c r="V312" i="7"/>
  <c r="T312" i="7"/>
  <c r="P313" i="7"/>
  <c r="N312" i="7"/>
  <c r="N348" i="7"/>
  <c r="U347" i="7"/>
  <c r="U348" i="7"/>
  <c r="C108" i="7"/>
  <c r="AD36" i="7"/>
  <c r="AB36" i="7"/>
  <c r="V36" i="7"/>
  <c r="R36" i="7"/>
  <c r="N36" i="7"/>
  <c r="AD71" i="7"/>
  <c r="Y108" i="7"/>
  <c r="U108" i="7"/>
  <c r="M108" i="7"/>
  <c r="AI140" i="7"/>
  <c r="AG140" i="7"/>
  <c r="Y140" i="7"/>
  <c r="S140" i="7"/>
  <c r="AL210" i="7"/>
  <c r="AH210" i="7"/>
  <c r="AD210" i="7"/>
  <c r="Z210" i="7"/>
  <c r="P210" i="7"/>
  <c r="AF243" i="7"/>
  <c r="AD243" i="7"/>
  <c r="AB243" i="7"/>
  <c r="R242" i="7"/>
  <c r="N242" i="7"/>
  <c r="AI348" i="7"/>
  <c r="AG348" i="7"/>
  <c r="AC347" i="7"/>
  <c r="Y347" i="7"/>
  <c r="AF349" i="7"/>
  <c r="AD349" i="7"/>
  <c r="Z349" i="7"/>
  <c r="X349" i="7"/>
  <c r="Q314" i="7"/>
  <c r="O314" i="7"/>
  <c r="M314" i="7"/>
  <c r="K314" i="7"/>
  <c r="I314" i="7"/>
  <c r="G314" i="7"/>
  <c r="E314" i="7"/>
  <c r="U32" i="7"/>
  <c r="W177" i="7"/>
  <c r="P209" i="7"/>
  <c r="H347" i="7"/>
  <c r="AF32" i="7"/>
  <c r="AI243" i="7"/>
  <c r="AA242" i="7"/>
  <c r="U242" i="7"/>
  <c r="Q243" i="7"/>
  <c r="AH244" i="7"/>
  <c r="AB244" i="7"/>
  <c r="Z244" i="7"/>
  <c r="V244" i="7"/>
  <c r="T244" i="7"/>
  <c r="N244" i="7"/>
  <c r="L244" i="7"/>
  <c r="F244" i="7"/>
  <c r="AA314" i="7"/>
  <c r="AG177" i="7"/>
  <c r="M177" i="7"/>
  <c r="L71" i="7"/>
  <c r="J71" i="7"/>
  <c r="D71" i="7"/>
  <c r="AI69" i="7"/>
  <c r="Y69" i="7"/>
  <c r="U70" i="7"/>
  <c r="R312" i="7"/>
  <c r="S347" i="7"/>
  <c r="AC348" i="7"/>
  <c r="D348" i="7"/>
  <c r="E208" i="7"/>
  <c r="V71" i="7"/>
  <c r="V70" i="7"/>
  <c r="AL107" i="7"/>
  <c r="T242" i="7"/>
  <c r="T243" i="7"/>
  <c r="AE243" i="7"/>
  <c r="AE242" i="7"/>
  <c r="O242" i="7"/>
  <c r="O243" i="7"/>
  <c r="AE178" i="7"/>
  <c r="O178" i="7"/>
  <c r="O177" i="7"/>
  <c r="AH71" i="7"/>
  <c r="AF71" i="7"/>
  <c r="Z71" i="7"/>
  <c r="T71" i="7"/>
  <c r="P71" i="7"/>
  <c r="L278" i="7"/>
  <c r="G176" i="7"/>
  <c r="K210" i="7"/>
  <c r="L277" i="7"/>
  <c r="F242" i="7"/>
  <c r="AB71" i="7"/>
  <c r="AI108" i="7"/>
  <c r="R71" i="7"/>
  <c r="N71" i="7"/>
  <c r="V69" i="7"/>
  <c r="AL244" i="7"/>
  <c r="AF177" i="7"/>
  <c r="P177" i="7"/>
  <c r="AL177" i="7"/>
  <c r="AD70" i="7"/>
  <c r="U243" i="7"/>
  <c r="AE244" i="7"/>
  <c r="N243" i="7"/>
  <c r="S139" i="7"/>
  <c r="AE140" i="7"/>
  <c r="AG312" i="7"/>
  <c r="G244" i="7"/>
  <c r="R243" i="7"/>
  <c r="AB242" i="7"/>
  <c r="AC278" i="7"/>
  <c r="AA244" i="7"/>
  <c r="C176" i="7"/>
  <c r="AI107" i="7"/>
  <c r="I177" i="7"/>
  <c r="N32" i="7"/>
  <c r="R209" i="7"/>
  <c r="AD209" i="7"/>
  <c r="N347" i="7"/>
  <c r="AD242" i="7"/>
  <c r="V209" i="7"/>
  <c r="N208" i="7"/>
  <c r="F210" i="7"/>
  <c r="K107" i="7"/>
  <c r="G106" i="7"/>
  <c r="C107" i="7"/>
  <c r="AE35" i="7"/>
  <c r="Y177" i="7"/>
  <c r="I70" i="7"/>
  <c r="AH141" i="7"/>
  <c r="AH140" i="7"/>
  <c r="Z141" i="7"/>
  <c r="Z139" i="7"/>
  <c r="AI314" i="7"/>
  <c r="AG314" i="7"/>
  <c r="AE314" i="7"/>
  <c r="AC314" i="7"/>
  <c r="I312" i="7"/>
  <c r="I279" i="7"/>
  <c r="G278" i="7"/>
  <c r="J210" i="7"/>
  <c r="H210" i="7"/>
  <c r="AB32" i="7"/>
  <c r="Z140" i="7"/>
  <c r="O312" i="7"/>
  <c r="M313" i="7"/>
  <c r="AH349" i="7"/>
  <c r="P349" i="7"/>
  <c r="N349" i="7"/>
  <c r="Y314" i="7"/>
  <c r="W314" i="7"/>
  <c r="U314" i="7"/>
  <c r="S314" i="7"/>
  <c r="K278" i="7"/>
  <c r="AE313" i="7"/>
  <c r="P312" i="7"/>
  <c r="AI312" i="7"/>
  <c r="Y313" i="7"/>
  <c r="D313" i="7"/>
  <c r="AL313" i="7"/>
  <c r="N313" i="7"/>
  <c r="AF312" i="7"/>
  <c r="AD313" i="7"/>
  <c r="S312" i="7"/>
  <c r="U107" i="7"/>
  <c r="AE106" i="7"/>
  <c r="Y106" i="7"/>
  <c r="O106" i="7"/>
  <c r="C106" i="7"/>
  <c r="W107" i="7"/>
  <c r="AL71" i="7"/>
  <c r="I69" i="7"/>
  <c r="E69" i="7"/>
  <c r="H278" i="7"/>
  <c r="AL32" i="7"/>
  <c r="AF35" i="7"/>
  <c r="AD32" i="7"/>
  <c r="R35" i="7"/>
  <c r="AD106" i="7"/>
  <c r="AH208" i="7"/>
  <c r="X209" i="7"/>
  <c r="AH278" i="7"/>
  <c r="L349" i="7"/>
  <c r="E348" i="7"/>
  <c r="E277" i="7"/>
  <c r="E279" i="7"/>
  <c r="F312" i="7"/>
  <c r="F278" i="7"/>
  <c r="F279" i="7"/>
  <c r="AG210" i="7"/>
  <c r="AC210" i="7"/>
  <c r="Y210" i="7"/>
  <c r="Q210" i="7"/>
  <c r="O210" i="7"/>
  <c r="G210" i="7"/>
  <c r="E210" i="7"/>
  <c r="L209" i="7"/>
  <c r="AG69" i="7"/>
  <c r="L177" i="7"/>
  <c r="K106" i="7"/>
  <c r="V107" i="7"/>
  <c r="D70" i="7"/>
  <c r="H177" i="7"/>
  <c r="V108" i="7"/>
  <c r="X71" i="7"/>
  <c r="Y107" i="7"/>
  <c r="E242" i="7"/>
  <c r="V243" i="7"/>
  <c r="M243" i="7"/>
  <c r="AF178" i="7"/>
  <c r="Z178" i="7"/>
  <c r="X178" i="7"/>
  <c r="V178" i="7"/>
  <c r="R178" i="7"/>
  <c r="P178" i="7"/>
  <c r="L178" i="7"/>
  <c r="H178" i="7"/>
  <c r="F178" i="7"/>
  <c r="D178" i="7"/>
  <c r="G243" i="7"/>
  <c r="W242" i="7"/>
  <c r="Z242" i="7"/>
  <c r="AH243" i="7"/>
  <c r="V242" i="7"/>
  <c r="C243" i="7"/>
  <c r="C349" i="7"/>
  <c r="C279" i="7"/>
  <c r="F106" i="7"/>
  <c r="AF106" i="7"/>
  <c r="G312" i="7"/>
  <c r="G313" i="7"/>
  <c r="C313" i="7"/>
  <c r="D243" i="7"/>
  <c r="D177" i="7"/>
  <c r="C35" i="7"/>
  <c r="J177" i="7"/>
  <c r="L70" i="7"/>
  <c r="F177" i="7"/>
  <c r="J69" i="7"/>
  <c r="AF108" i="7"/>
  <c r="AI35" i="7"/>
  <c r="AF107" i="7"/>
  <c r="AF423" i="7"/>
  <c r="AF424" i="7" s="1"/>
  <c r="P139" i="7"/>
  <c r="R208" i="7"/>
  <c r="AF242" i="7"/>
  <c r="Z243" i="7"/>
  <c r="X243" i="7"/>
  <c r="P242" i="7"/>
  <c r="AC244" i="7"/>
  <c r="Q244" i="7"/>
  <c r="O244" i="7"/>
  <c r="W277" i="7"/>
  <c r="U278" i="7"/>
  <c r="Y348" i="7"/>
  <c r="K208" i="7"/>
  <c r="AI242" i="7"/>
  <c r="Z416" i="7"/>
  <c r="AH416" i="7"/>
  <c r="K242" i="7"/>
  <c r="T32" i="7"/>
  <c r="AC277" i="7"/>
  <c r="R278" i="7"/>
  <c r="F314" i="7"/>
  <c r="N416" i="7"/>
  <c r="AD416" i="7"/>
  <c r="AK427" i="7"/>
  <c r="I242" i="7"/>
  <c r="F32" i="7"/>
  <c r="W32" i="7"/>
  <c r="O71" i="7"/>
  <c r="AB107" i="7"/>
  <c r="T277" i="7"/>
  <c r="P416" i="7"/>
  <c r="AB416" i="7"/>
  <c r="AF416" i="7"/>
  <c r="AL416" i="7"/>
  <c r="C382" i="7"/>
  <c r="E382" i="7"/>
  <c r="G382" i="7"/>
  <c r="I382" i="7"/>
  <c r="K382" i="7"/>
  <c r="N382" i="7"/>
  <c r="P382" i="7"/>
  <c r="S382" i="7"/>
  <c r="U382" i="7"/>
  <c r="W382" i="7"/>
  <c r="Z382" i="7"/>
  <c r="AB382" i="7"/>
  <c r="AD382" i="7"/>
  <c r="AF382" i="7"/>
  <c r="AH382" i="7"/>
  <c r="F383" i="7"/>
  <c r="J383" i="7"/>
  <c r="R383" i="7"/>
  <c r="V383" i="7"/>
  <c r="C416" i="7"/>
  <c r="G416" i="7"/>
  <c r="K416" i="7"/>
  <c r="U416" i="7"/>
  <c r="O417" i="7"/>
  <c r="S417" i="7"/>
  <c r="W417" i="7"/>
  <c r="AA417" i="7"/>
  <c r="AE417" i="7"/>
  <c r="AI417" i="7"/>
  <c r="D382" i="7"/>
  <c r="H382" i="7"/>
  <c r="L382" i="7"/>
  <c r="O382" i="7"/>
  <c r="T382" i="7"/>
  <c r="Y382" i="7"/>
  <c r="AA382" i="7"/>
  <c r="AC382" i="7"/>
  <c r="AE382" i="7"/>
  <c r="AG382" i="7"/>
  <c r="AI382" i="7"/>
  <c r="AL383" i="7"/>
  <c r="D418" i="7"/>
  <c r="F418" i="7"/>
  <c r="H418" i="7"/>
  <c r="J418" i="7"/>
  <c r="L418" i="7"/>
  <c r="N418" i="7"/>
  <c r="P418" i="7"/>
  <c r="R418" i="7"/>
  <c r="T418" i="7"/>
  <c r="V418" i="7"/>
  <c r="X418" i="7"/>
  <c r="Z418" i="7"/>
  <c r="AB418" i="7"/>
  <c r="AD418" i="7"/>
  <c r="AD428" i="7" s="1"/>
  <c r="AD429" i="7" s="1"/>
  <c r="AD432" i="7" s="1"/>
  <c r="AF418" i="7"/>
  <c r="AH418" i="7"/>
  <c r="AL418" i="7"/>
  <c r="E416" i="7"/>
  <c r="I416" i="7"/>
  <c r="Y417" i="7"/>
  <c r="AC417" i="7"/>
  <c r="AG417" i="7"/>
  <c r="D416" i="7"/>
  <c r="F416" i="7"/>
  <c r="H416" i="7"/>
  <c r="J416" i="7"/>
  <c r="L416" i="7"/>
  <c r="R416" i="7"/>
  <c r="T416" i="7"/>
  <c r="V416" i="7"/>
  <c r="F348" i="7"/>
  <c r="I243" i="7"/>
  <c r="E108" i="7"/>
  <c r="E107" i="7"/>
  <c r="N107" i="7"/>
  <c r="C347" i="7"/>
  <c r="AH106" i="7"/>
  <c r="AG32" i="7"/>
  <c r="I35" i="7"/>
  <c r="P35" i="7"/>
  <c r="P423" i="7"/>
  <c r="P424" i="7"/>
  <c r="T176" i="7"/>
  <c r="Q70" i="7"/>
  <c r="AF208" i="7"/>
  <c r="AH35" i="7"/>
  <c r="G70" i="7"/>
  <c r="I107" i="7"/>
  <c r="AG106" i="7"/>
  <c r="H312" i="7"/>
  <c r="G69" i="7"/>
  <c r="E106" i="7"/>
  <c r="I106" i="7"/>
  <c r="D210" i="7"/>
  <c r="AH36" i="7"/>
  <c r="AH428" i="7" s="1"/>
  <c r="AH429" i="7" s="1"/>
  <c r="AH432" i="7" s="1"/>
  <c r="D278" i="7"/>
  <c r="AG70" i="7"/>
  <c r="J347" i="7"/>
  <c r="AE108" i="7"/>
  <c r="G107" i="7"/>
  <c r="E177" i="7"/>
  <c r="AA32" i="7"/>
  <c r="E70" i="7"/>
  <c r="D347" i="7"/>
  <c r="Y35" i="7"/>
  <c r="AB139" i="7"/>
  <c r="C277" i="7"/>
  <c r="C278" i="7"/>
  <c r="L107" i="7"/>
  <c r="AA35" i="7"/>
  <c r="V35" i="7"/>
  <c r="T35" i="7"/>
  <c r="T423" i="7" s="1"/>
  <c r="T424" i="7" s="1"/>
  <c r="T427" i="7" s="1"/>
  <c r="P32" i="7"/>
  <c r="O36" i="7"/>
  <c r="O428" i="7"/>
  <c r="O429" i="7" s="1"/>
  <c r="O432" i="7" s="1"/>
  <c r="O32" i="7"/>
  <c r="AG107" i="7"/>
  <c r="AB106" i="7"/>
  <c r="W139" i="7"/>
  <c r="W140" i="7"/>
  <c r="W423" i="7"/>
  <c r="W424" i="7" s="1"/>
  <c r="W427" i="7" s="1"/>
  <c r="AI209" i="7"/>
  <c r="AI208" i="7"/>
  <c r="K348" i="7"/>
  <c r="K423" i="7" s="1"/>
  <c r="K424" i="7" s="1"/>
  <c r="K427" i="7" s="1"/>
  <c r="G277" i="7"/>
  <c r="AD139" i="7"/>
  <c r="AD140" i="7"/>
  <c r="AD423" i="7" s="1"/>
  <c r="AD424" i="7" s="1"/>
  <c r="AD427" i="7" s="1"/>
  <c r="K244" i="7"/>
  <c r="K428" i="7" s="1"/>
  <c r="K429" i="7" s="1"/>
  <c r="K432" i="7" s="1"/>
  <c r="C32" i="7"/>
  <c r="AG278" i="7"/>
  <c r="Q278" i="7"/>
  <c r="AL141" i="7"/>
  <c r="AL428" i="7"/>
  <c r="AL429" i="7" s="1"/>
  <c r="AL432" i="7" s="1"/>
  <c r="J141" i="7"/>
  <c r="L243" i="7"/>
  <c r="L242" i="7"/>
  <c r="H242" i="7"/>
  <c r="L208" i="7"/>
  <c r="H140" i="7"/>
  <c r="H139" i="7"/>
  <c r="D106" i="7"/>
  <c r="E36" i="7"/>
  <c r="E35" i="7"/>
  <c r="K35" i="7"/>
  <c r="G32" i="7"/>
  <c r="AC36" i="7"/>
  <c r="AC32" i="7"/>
  <c r="T70" i="7"/>
  <c r="T69" i="7"/>
  <c r="AB208" i="7"/>
  <c r="AB209" i="7"/>
  <c r="AB423" i="7" s="1"/>
  <c r="AB424" i="7" s="1"/>
  <c r="AB427" i="7" s="1"/>
  <c r="U208" i="7"/>
  <c r="U209" i="7"/>
  <c r="S209" i="7"/>
  <c r="S208" i="7"/>
  <c r="AI278" i="7"/>
  <c r="AI279" i="7"/>
  <c r="V279" i="7"/>
  <c r="V428" i="7" s="1"/>
  <c r="V429" i="7" s="1"/>
  <c r="V278" i="7"/>
  <c r="V277" i="7"/>
  <c r="S277" i="7"/>
  <c r="S278" i="7"/>
  <c r="AE141" i="7"/>
  <c r="AE428" i="7" s="1"/>
  <c r="AE429" i="7" s="1"/>
  <c r="AE432" i="7" s="1"/>
  <c r="AE139" i="7"/>
  <c r="AC141" i="7"/>
  <c r="AC140" i="7"/>
  <c r="V140" i="7"/>
  <c r="V423" i="7" s="1"/>
  <c r="V424" i="7" s="1"/>
  <c r="V139" i="7"/>
  <c r="Q140" i="7"/>
  <c r="Q141" i="7"/>
  <c r="Q428" i="7" s="1"/>
  <c r="Q429" i="7" s="1"/>
  <c r="AI70" i="7"/>
  <c r="AC69" i="7"/>
  <c r="AC70" i="7"/>
  <c r="O70" i="7"/>
  <c r="O69" i="7"/>
  <c r="G36" i="7"/>
  <c r="E244" i="7"/>
  <c r="G349" i="7"/>
  <c r="R69" i="7"/>
  <c r="J208" i="7"/>
  <c r="D139" i="7"/>
  <c r="K32" i="7"/>
  <c r="F140" i="7"/>
  <c r="F423" i="7" s="1"/>
  <c r="F424" i="7" s="1"/>
  <c r="F427" i="7" s="1"/>
  <c r="R177" i="7"/>
  <c r="R423" i="7" s="1"/>
  <c r="R424" i="7" s="1"/>
  <c r="R427" i="7" s="1"/>
  <c r="I347" i="7"/>
  <c r="AA106" i="7"/>
  <c r="I348" i="7"/>
  <c r="I423" i="7"/>
  <c r="I424" i="7" s="1"/>
  <c r="I427" i="7" s="1"/>
  <c r="T141" i="7"/>
  <c r="Z209" i="7"/>
  <c r="Y139" i="7"/>
  <c r="M35" i="7"/>
  <c r="M423" i="7" s="1"/>
  <c r="M424" i="7" s="1"/>
  <c r="G209" i="7"/>
  <c r="G423" i="7"/>
  <c r="G424" i="7" s="1"/>
  <c r="L139" i="7"/>
  <c r="J242" i="7"/>
  <c r="E32" i="7"/>
  <c r="J107" i="7"/>
  <c r="J139" i="7"/>
  <c r="Y70" i="7"/>
  <c r="Y423" i="7" s="1"/>
  <c r="Y424" i="7" s="1"/>
  <c r="G347" i="7"/>
  <c r="J313" i="7"/>
  <c r="Z32" i="7"/>
  <c r="K277" i="7"/>
  <c r="C69" i="7"/>
  <c r="AC312" i="7"/>
  <c r="AA70" i="7"/>
  <c r="AA423" i="7" s="1"/>
  <c r="AA424" i="7" s="1"/>
  <c r="AA427" i="7" s="1"/>
  <c r="AA177" i="7"/>
  <c r="O139" i="7"/>
  <c r="AC139" i="7"/>
  <c r="AH313" i="7"/>
  <c r="D107" i="7"/>
  <c r="D423" i="7" s="1"/>
  <c r="D424" i="7" s="1"/>
  <c r="D427" i="7" s="1"/>
  <c r="O140" i="7"/>
  <c r="D35" i="7"/>
  <c r="H107" i="7"/>
  <c r="AE176" i="7"/>
  <c r="AH177" i="7"/>
  <c r="AE69" i="7"/>
  <c r="D208" i="7"/>
  <c r="S279" i="7"/>
  <c r="C71" i="7"/>
  <c r="C428" i="7" s="1"/>
  <c r="C429" i="7" s="1"/>
  <c r="C432" i="7" s="1"/>
  <c r="X35" i="7"/>
  <c r="L348" i="7"/>
  <c r="L423" i="7" s="1"/>
  <c r="L424" i="7" s="1"/>
  <c r="L425" i="7" s="1"/>
  <c r="L427" i="7" s="1"/>
  <c r="K347" i="7"/>
  <c r="E347" i="7"/>
  <c r="J279" i="7"/>
  <c r="J278" i="7"/>
  <c r="H279" i="7"/>
  <c r="H277" i="7"/>
  <c r="I277" i="7"/>
  <c r="C210" i="7"/>
  <c r="K139" i="7"/>
  <c r="I139" i="7"/>
  <c r="G139" i="7"/>
  <c r="E139" i="7"/>
  <c r="E140" i="7"/>
  <c r="L36" i="7"/>
  <c r="L32" i="7"/>
  <c r="J35" i="7"/>
  <c r="J423" i="7" s="1"/>
  <c r="J424" i="7" s="1"/>
  <c r="J427" i="7" s="1"/>
  <c r="J32" i="7"/>
  <c r="Q35" i="7"/>
  <c r="X108" i="7"/>
  <c r="X107" i="7"/>
  <c r="N106" i="7"/>
  <c r="N108" i="7"/>
  <c r="AA139" i="7"/>
  <c r="U140" i="7"/>
  <c r="U423" i="7"/>
  <c r="U424" i="7"/>
  <c r="U427" i="7" s="1"/>
  <c r="U139" i="7"/>
  <c r="T208" i="7"/>
  <c r="T210" i="7"/>
  <c r="N209" i="7"/>
  <c r="N423" i="7" s="1"/>
  <c r="N424" i="7" s="1"/>
  <c r="N427" i="7" s="1"/>
  <c r="N210" i="7"/>
  <c r="AL242" i="7"/>
  <c r="AG242" i="7"/>
  <c r="AG243" i="7"/>
  <c r="AG423" i="7" s="1"/>
  <c r="AG424" i="7" s="1"/>
  <c r="AF425" i="7" s="1"/>
  <c r="AF427" i="7" s="1"/>
  <c r="AG277" i="7"/>
  <c r="AG36" i="7"/>
  <c r="AG428" i="7"/>
  <c r="AG429" i="7"/>
  <c r="AG432" i="7" s="1"/>
  <c r="Y36" i="7"/>
  <c r="Y428" i="7"/>
  <c r="Y429" i="7"/>
  <c r="W36" i="7"/>
  <c r="W428" i="7"/>
  <c r="W429" i="7" s="1"/>
  <c r="W432" i="7" s="1"/>
  <c r="Q107" i="7"/>
  <c r="Q423" i="7" s="1"/>
  <c r="Q424" i="7" s="1"/>
  <c r="P425" i="7" s="1"/>
  <c r="P427" i="7" s="1"/>
  <c r="T140" i="7"/>
  <c r="T209" i="7"/>
  <c r="P208" i="7"/>
  <c r="AB178" i="7"/>
  <c r="G428" i="7"/>
  <c r="G429" i="7" s="1"/>
  <c r="AC423" i="7"/>
  <c r="AC424" i="7"/>
  <c r="AC427" i="7" s="1"/>
  <c r="AI423" i="7"/>
  <c r="AI424" i="7"/>
  <c r="AI427" i="7"/>
  <c r="E423" i="7"/>
  <c r="E424" i="7"/>
  <c r="E427" i="7" s="1"/>
  <c r="E428" i="7"/>
  <c r="E429" i="7"/>
  <c r="E432" i="7"/>
  <c r="F469" i="5"/>
  <c r="H469" i="5"/>
  <c r="J469" i="5"/>
  <c r="L469" i="5"/>
  <c r="N469" i="5"/>
  <c r="P469" i="5"/>
  <c r="E469" i="5"/>
  <c r="G469" i="5"/>
  <c r="I469" i="5"/>
  <c r="K469" i="5"/>
  <c r="M469" i="5"/>
  <c r="O469" i="5"/>
  <c r="E432" i="5"/>
  <c r="P432" i="5"/>
  <c r="N432" i="5"/>
  <c r="L432" i="5"/>
  <c r="J432" i="5"/>
  <c r="H432" i="5"/>
  <c r="F432" i="5"/>
  <c r="O432" i="5"/>
  <c r="M432" i="5"/>
  <c r="K432" i="5"/>
  <c r="I432" i="5"/>
  <c r="G432" i="5"/>
  <c r="P396" i="5"/>
  <c r="N396" i="5"/>
  <c r="L396" i="5"/>
  <c r="J396" i="5"/>
  <c r="H396" i="5"/>
  <c r="F396" i="5"/>
  <c r="E396" i="5"/>
  <c r="O396" i="5"/>
  <c r="M396" i="5"/>
  <c r="K396" i="5"/>
  <c r="I396" i="5"/>
  <c r="G396" i="5"/>
  <c r="P363" i="5"/>
  <c r="N363" i="5"/>
  <c r="L363" i="5"/>
  <c r="J363" i="5"/>
  <c r="H363" i="5"/>
  <c r="F363" i="5"/>
  <c r="E363" i="5"/>
  <c r="O363" i="5"/>
  <c r="M363" i="5"/>
  <c r="K363" i="5"/>
  <c r="I363" i="5"/>
  <c r="G363" i="5"/>
  <c r="F290" i="5"/>
  <c r="J290" i="5"/>
  <c r="L290" i="5"/>
  <c r="N290" i="5"/>
  <c r="P290" i="5"/>
  <c r="E325" i="5"/>
  <c r="G325" i="5"/>
  <c r="I325" i="5"/>
  <c r="K325" i="5"/>
  <c r="M325" i="5"/>
  <c r="O325" i="5"/>
  <c r="E290" i="5"/>
  <c r="G290" i="5"/>
  <c r="I290" i="5"/>
  <c r="K290" i="5"/>
  <c r="M290" i="5"/>
  <c r="O290" i="5"/>
  <c r="F325" i="5"/>
  <c r="H325" i="5"/>
  <c r="J325" i="5"/>
  <c r="L325" i="5"/>
  <c r="N325" i="5"/>
  <c r="P325" i="5"/>
  <c r="H290" i="5"/>
  <c r="J255" i="5"/>
  <c r="L255" i="5"/>
  <c r="I255" i="5"/>
  <c r="F255" i="5"/>
  <c r="H255" i="5"/>
  <c r="M255" i="5"/>
  <c r="O255" i="5"/>
  <c r="N255" i="5"/>
  <c r="P255" i="5"/>
  <c r="E255" i="5"/>
  <c r="G255" i="5"/>
  <c r="K255" i="5"/>
  <c r="P181" i="5"/>
  <c r="N181" i="5"/>
  <c r="L181" i="5"/>
  <c r="J181" i="5"/>
  <c r="F219" i="5"/>
  <c r="H219" i="5"/>
  <c r="N219" i="5"/>
  <c r="P219" i="5"/>
  <c r="G219" i="5"/>
  <c r="I219" i="5"/>
  <c r="K219" i="5"/>
  <c r="O219" i="5"/>
  <c r="F181" i="5"/>
  <c r="I181" i="5"/>
  <c r="E181" i="5"/>
  <c r="F145" i="5"/>
  <c r="H145" i="5"/>
  <c r="J145" i="5"/>
  <c r="L145" i="5"/>
  <c r="N145" i="5"/>
  <c r="P145" i="5"/>
  <c r="O181" i="5"/>
  <c r="M181" i="5"/>
  <c r="K181" i="5"/>
  <c r="H181" i="5"/>
  <c r="G145" i="5"/>
  <c r="I145" i="5"/>
  <c r="K145" i="5"/>
  <c r="M145" i="5"/>
  <c r="O145" i="5"/>
  <c r="E108" i="5"/>
  <c r="P108" i="5"/>
  <c r="E145" i="5"/>
  <c r="G108" i="5"/>
  <c r="L108" i="5"/>
  <c r="F108" i="5"/>
  <c r="J108" i="5"/>
  <c r="N108" i="5"/>
  <c r="I108" i="5"/>
  <c r="K108" i="5"/>
  <c r="M108" i="5"/>
  <c r="O108" i="5"/>
  <c r="H108" i="5"/>
  <c r="E72" i="5"/>
  <c r="G72" i="5"/>
  <c r="I72" i="5"/>
  <c r="K72" i="5"/>
  <c r="M72" i="5"/>
  <c r="O72" i="5"/>
  <c r="F72" i="5"/>
  <c r="H72" i="5"/>
  <c r="J72" i="5"/>
  <c r="L72" i="5"/>
  <c r="N72" i="5"/>
  <c r="P72" i="5"/>
  <c r="G36" i="5"/>
  <c r="I36" i="5"/>
  <c r="I509" i="5" s="1"/>
  <c r="I510" i="5" s="1"/>
  <c r="K36" i="5"/>
  <c r="M36" i="5"/>
  <c r="O36" i="5"/>
  <c r="E36" i="5"/>
  <c r="E509" i="5" s="1"/>
  <c r="E510" i="5" s="1"/>
  <c r="F36" i="5"/>
  <c r="H36" i="5"/>
  <c r="J36" i="5"/>
  <c r="L36" i="5"/>
  <c r="N36" i="5"/>
  <c r="P36" i="5"/>
  <c r="O509" i="5" l="1"/>
  <c r="O510" i="5" s="1"/>
  <c r="M509" i="5"/>
  <c r="M510" i="5" s="1"/>
  <c r="C423" i="7"/>
  <c r="C424" i="7" s="1"/>
  <c r="C427" i="7" s="1"/>
  <c r="AE423" i="7"/>
  <c r="AE424" i="7" s="1"/>
  <c r="AE427" i="7" s="1"/>
  <c r="F428" i="7"/>
  <c r="F429" i="7" s="1"/>
  <c r="F432" i="7" s="1"/>
  <c r="J509" i="5"/>
  <c r="J510" i="5" s="1"/>
  <c r="N509" i="5"/>
  <c r="N510" i="5" s="1"/>
  <c r="F509" i="5"/>
  <c r="F510" i="5" s="1"/>
  <c r="K509" i="5"/>
  <c r="K510" i="5" s="1"/>
  <c r="AC428" i="7"/>
  <c r="AC429" i="7" s="1"/>
  <c r="AC432" i="7" s="1"/>
  <c r="Z428" i="7"/>
  <c r="Z429" i="7" s="1"/>
  <c r="Y430" i="7" s="1"/>
  <c r="Y432" i="7" s="1"/>
  <c r="U428" i="7"/>
  <c r="U429" i="7" s="1"/>
  <c r="U432" i="7" s="1"/>
  <c r="I428" i="7"/>
  <c r="I429" i="7" s="1"/>
  <c r="I432" i="7" s="1"/>
  <c r="G509" i="5"/>
  <c r="G510" i="5" s="1"/>
  <c r="R428" i="7"/>
  <c r="R429" i="7" s="1"/>
  <c r="R432" i="7" s="1"/>
  <c r="K312" i="7"/>
  <c r="S35" i="7"/>
  <c r="S423" i="7" s="1"/>
  <c r="S424" i="7" s="1"/>
  <c r="S427" i="7" s="1"/>
  <c r="H209" i="7"/>
  <c r="H423" i="7" s="1"/>
  <c r="H424" i="7" s="1"/>
  <c r="G425" i="7" s="1"/>
  <c r="G427" i="7" s="1"/>
  <c r="L108" i="7"/>
  <c r="AL106" i="7"/>
  <c r="O107" i="7"/>
  <c r="O423" i="7" s="1"/>
  <c r="O424" i="7" s="1"/>
  <c r="O427" i="7" s="1"/>
  <c r="AF176" i="7"/>
  <c r="D141" i="7"/>
  <c r="D428" i="7" s="1"/>
  <c r="D429" i="7" s="1"/>
  <c r="D432" i="7" s="1"/>
  <c r="AI36" i="7"/>
  <c r="AI428" i="7" s="1"/>
  <c r="AI429" i="7" s="1"/>
  <c r="AI432" i="7" s="1"/>
  <c r="H384" i="7"/>
  <c r="P384" i="7"/>
  <c r="P428" i="7" s="1"/>
  <c r="P429" i="7" s="1"/>
  <c r="P430" i="7" s="1"/>
  <c r="P432" i="7" s="1"/>
  <c r="X384" i="7"/>
  <c r="X428" i="7" s="1"/>
  <c r="X429" i="7" s="1"/>
  <c r="V430" i="7" s="1"/>
  <c r="V432" i="7" s="1"/>
  <c r="AF384" i="7"/>
  <c r="H505" i="5"/>
  <c r="H509" i="5" s="1"/>
  <c r="H510" i="5" s="1"/>
  <c r="P505" i="5"/>
  <c r="P509" i="5" s="1"/>
  <c r="P510" i="5" s="1"/>
  <c r="N314" i="7"/>
  <c r="N428" i="7" s="1"/>
  <c r="N429" i="7" s="1"/>
  <c r="N432" i="7" s="1"/>
  <c r="J314" i="7"/>
  <c r="J428" i="7" s="1"/>
  <c r="J429" i="7" s="1"/>
  <c r="J432" i="7" s="1"/>
  <c r="T178" i="7"/>
  <c r="S36" i="7"/>
  <c r="S428" i="7" s="1"/>
  <c r="S429" i="7" s="1"/>
  <c r="S432" i="7" s="1"/>
  <c r="M71" i="7"/>
  <c r="M428" i="7" s="1"/>
  <c r="M429" i="7" s="1"/>
  <c r="AL278" i="7"/>
  <c r="AL423" i="7" s="1"/>
  <c r="AL424" i="7" s="1"/>
  <c r="AL427" i="7" s="1"/>
  <c r="AF279" i="7"/>
  <c r="H141" i="7"/>
  <c r="H428" i="7" s="1"/>
  <c r="H429" i="7" s="1"/>
  <c r="G430" i="7" s="1"/>
  <c r="G432" i="7" s="1"/>
  <c r="AB69" i="7"/>
  <c r="X70" i="7"/>
  <c r="X423" i="7" s="1"/>
  <c r="X424" i="7" s="1"/>
  <c r="V425" i="7" s="1"/>
  <c r="V427" i="7" s="1"/>
  <c r="J382" i="7"/>
  <c r="R382" i="7"/>
  <c r="Z383" i="7"/>
  <c r="Z423" i="7" s="1"/>
  <c r="Z424" i="7" s="1"/>
  <c r="Y425" i="7" s="1"/>
  <c r="Y427" i="7" s="1"/>
  <c r="AH383" i="7"/>
  <c r="AH423" i="7" s="1"/>
  <c r="AH424" i="7" s="1"/>
  <c r="AH427" i="7" s="1"/>
  <c r="D384" i="7"/>
  <c r="L384" i="7"/>
  <c r="T384" i="7"/>
  <c r="AB384" i="7"/>
  <c r="AB428" i="7" s="1"/>
  <c r="AB429" i="7" s="1"/>
  <c r="AB432" i="7" s="1"/>
  <c r="L505" i="5"/>
  <c r="L509" i="5" s="1"/>
  <c r="L510" i="5" s="1"/>
  <c r="L428" i="7" l="1"/>
  <c r="L429" i="7" s="1"/>
  <c r="L430" i="7" s="1"/>
  <c r="L432" i="7" s="1"/>
  <c r="AF428" i="7"/>
  <c r="AF429" i="7" s="1"/>
  <c r="AF432" i="7" s="1"/>
  <c r="T428" i="7"/>
  <c r="T429" i="7" s="1"/>
  <c r="T432" i="7" s="1"/>
</calcChain>
</file>

<file path=xl/sharedStrings.xml><?xml version="1.0" encoding="utf-8"?>
<sst xmlns="http://schemas.openxmlformats.org/spreadsheetml/2006/main" count="2052" uniqueCount="312">
  <si>
    <t>День 1</t>
  </si>
  <si>
    <t>Б</t>
  </si>
  <si>
    <t>Ж</t>
  </si>
  <si>
    <t>У</t>
  </si>
  <si>
    <t>Эн/ц</t>
  </si>
  <si>
    <t>Fe</t>
  </si>
  <si>
    <t>С</t>
  </si>
  <si>
    <t xml:space="preserve">Завтрак </t>
  </si>
  <si>
    <t>Чай с сахаром</t>
  </si>
  <si>
    <t>Хлеб ржаной</t>
  </si>
  <si>
    <t xml:space="preserve">Обед </t>
  </si>
  <si>
    <t>День 2</t>
  </si>
  <si>
    <t>День 3</t>
  </si>
  <si>
    <t>День 4</t>
  </si>
  <si>
    <t>Какао с молоком</t>
  </si>
  <si>
    <t>День 5</t>
  </si>
  <si>
    <t>День 6</t>
  </si>
  <si>
    <t>День 8</t>
  </si>
  <si>
    <t>День 9</t>
  </si>
  <si>
    <t>День 10</t>
  </si>
  <si>
    <t>Наименование блюда</t>
  </si>
  <si>
    <t>Масса порции</t>
  </si>
  <si>
    <t>Пищевые вещества (г)</t>
  </si>
  <si>
    <t>Эн/ц (ккал)</t>
  </si>
  <si>
    <t>Витамины (мг)</t>
  </si>
  <si>
    <t>Минеральные в-ва (мг)</t>
  </si>
  <si>
    <t>А</t>
  </si>
  <si>
    <t>Са</t>
  </si>
  <si>
    <t>Р</t>
  </si>
  <si>
    <t>Mg</t>
  </si>
  <si>
    <t>200</t>
  </si>
  <si>
    <t>100</t>
  </si>
  <si>
    <t>В1</t>
  </si>
  <si>
    <t>Хлеб пшеничный</t>
  </si>
  <si>
    <t>Итого</t>
  </si>
  <si>
    <t>Ужин</t>
  </si>
  <si>
    <t>№ ТК</t>
  </si>
  <si>
    <t>ГП</t>
  </si>
  <si>
    <t>Капуста тушеная</t>
  </si>
  <si>
    <t>Запеканка из творога с молоком сгущенным</t>
  </si>
  <si>
    <t>Чай с молоком</t>
  </si>
  <si>
    <t>Кофейный напиток с молоком</t>
  </si>
  <si>
    <t>Компот из сухофруктов</t>
  </si>
  <si>
    <t>Рис отварной</t>
  </si>
  <si>
    <t>Е</t>
  </si>
  <si>
    <t>Суп картофельный с мясными фрикадельками из говядины</t>
  </si>
  <si>
    <t>Рагу овощное с птицей</t>
  </si>
  <si>
    <t>Плов с птицей</t>
  </si>
  <si>
    <t>Птица, тушенная в соусе с овощами</t>
  </si>
  <si>
    <t>Печень говяжья по-строгановски</t>
  </si>
  <si>
    <t>Суп картофельный с крупой и рыбными консервами</t>
  </si>
  <si>
    <t xml:space="preserve">Котлеты или биточки рыбные </t>
  </si>
  <si>
    <t>Мука пшеничная</t>
  </si>
  <si>
    <t>Картофель</t>
  </si>
  <si>
    <t>Овощи</t>
  </si>
  <si>
    <t>Фрукты сухие</t>
  </si>
  <si>
    <t>Масло сливочное</t>
  </si>
  <si>
    <t>Масло растительное</t>
  </si>
  <si>
    <t>Творог</t>
  </si>
  <si>
    <t>Мясо</t>
  </si>
  <si>
    <t>Сметана</t>
  </si>
  <si>
    <t>Сыр</t>
  </si>
  <si>
    <t>Чай</t>
  </si>
  <si>
    <t>Соль</t>
  </si>
  <si>
    <t>Дрожжи</t>
  </si>
  <si>
    <t>Какао</t>
  </si>
  <si>
    <t>Колбасные изделия</t>
  </si>
  <si>
    <t>Яйцо (штук)</t>
  </si>
  <si>
    <t>Специи</t>
  </si>
  <si>
    <t>Норма соли на весь день</t>
  </si>
  <si>
    <t>Расчет продуктов питания,  брутто сырья, в гр.</t>
  </si>
  <si>
    <t>Кофе (кофейный напиток)</t>
  </si>
  <si>
    <t>Норма специй на весь день</t>
  </si>
  <si>
    <t>Суп картофельный с клецками, с мясом птицы</t>
  </si>
  <si>
    <t>Соус красный основной</t>
  </si>
  <si>
    <t>Рыба, тушеная в томате с овощами</t>
  </si>
  <si>
    <t>Чай с лимоном</t>
  </si>
  <si>
    <t>Котлеты, биточки, шницели из говядины</t>
  </si>
  <si>
    <t>Солянка домашняя со сметаной</t>
  </si>
  <si>
    <t>Салат из отварной свеклы с сыром</t>
  </si>
  <si>
    <t>Птица по-домашнему</t>
  </si>
  <si>
    <t>Бифштекс рубленый</t>
  </si>
  <si>
    <t>Рагу овощное</t>
  </si>
  <si>
    <t>Салат "Степной"</t>
  </si>
  <si>
    <t>Макаронные изделия отварные</t>
  </si>
  <si>
    <t xml:space="preserve">Итого за 1 дней </t>
  </si>
  <si>
    <t xml:space="preserve">Суточная потребность </t>
  </si>
  <si>
    <t>Крупы</t>
  </si>
  <si>
    <t>Бобовые</t>
  </si>
  <si>
    <t>Макаронные изделия</t>
  </si>
  <si>
    <t xml:space="preserve">Рыба </t>
  </si>
  <si>
    <t xml:space="preserve">Сельдь </t>
  </si>
  <si>
    <t>Сухари пшеничные</t>
  </si>
  <si>
    <t>Томат-пюре</t>
  </si>
  <si>
    <t>Субпродукты</t>
  </si>
  <si>
    <t>Масло сливочное (порциями)</t>
  </si>
  <si>
    <t>Мука картофельная</t>
  </si>
  <si>
    <t>Учащиеся</t>
  </si>
  <si>
    <t>Средние показатели энергетической ценности и химического состава рациона питания учащихся</t>
  </si>
  <si>
    <t>Плов с мясом</t>
  </si>
  <si>
    <t>180</t>
  </si>
  <si>
    <t>Сухарики пшеничные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</si>
  <si>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</si>
  <si>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Средние показатели продуктов питания  на одного учащегося,  брутто сырья, в гр.</t>
  </si>
  <si>
    <t>Напиток лимонный</t>
  </si>
  <si>
    <t>Борщ из свежей капусты с картофелем  со сметаной</t>
  </si>
  <si>
    <t xml:space="preserve">Суп "Харчо" </t>
  </si>
  <si>
    <t xml:space="preserve">Суп картофельный с макаронными изделиями </t>
  </si>
  <si>
    <t xml:space="preserve">Чай с молоком </t>
  </si>
  <si>
    <t>Картофель отварной с луком</t>
  </si>
  <si>
    <t>Голубцы ленивые</t>
  </si>
  <si>
    <t>Компот  из изюма</t>
  </si>
  <si>
    <t>Котлеты, биточки, шницели куриные</t>
  </si>
  <si>
    <t>Итого (за 2 приема-завтрак, обед)</t>
  </si>
  <si>
    <t>Салат картофельный с крабовыми палочками</t>
  </si>
  <si>
    <t>Компот из свежих фруктов</t>
  </si>
  <si>
    <t>Каша гречневая  (или пшенная) рассыпчатая</t>
  </si>
  <si>
    <t>Салат "Удинский" с морковью и колбасой</t>
  </si>
  <si>
    <t>Салат "Несвижский"</t>
  </si>
  <si>
    <t>Капуста тушеная с мясом</t>
  </si>
  <si>
    <t>Каша пшенная вязкая</t>
  </si>
  <si>
    <t>Каша рисовая вязкая</t>
  </si>
  <si>
    <t>Суп молочный с крупой</t>
  </si>
  <si>
    <t xml:space="preserve">Суп картофельный с бобовыми </t>
  </si>
  <si>
    <t xml:space="preserve">Борщ с фасолью и картофелем </t>
  </si>
  <si>
    <t>% удовлетворения</t>
  </si>
  <si>
    <t>Кисель из свежих ягод</t>
  </si>
  <si>
    <t>Сок</t>
  </si>
  <si>
    <t>Птица</t>
  </si>
  <si>
    <t>Фрукты</t>
  </si>
  <si>
    <t>Сахар</t>
  </si>
  <si>
    <t>Сыр (порциями)</t>
  </si>
  <si>
    <t>Кондит. изделия</t>
  </si>
  <si>
    <t>Омлет натуральный</t>
  </si>
  <si>
    <t>Сельдь с луком репчатым и маслом растительным</t>
  </si>
  <si>
    <t>Вареники с творогом с соусом молочным сладким</t>
  </si>
  <si>
    <t>Маринад овощной</t>
  </si>
  <si>
    <t>Молоко, к/м продукты</t>
  </si>
  <si>
    <t>Масло слив. (порциями)</t>
  </si>
  <si>
    <t>Пирожок печеный из дрожжевого  теста с овощным фаршем (пирожки в ассортименте)</t>
  </si>
  <si>
    <t>Итого (завтрак, обед) 65%</t>
  </si>
  <si>
    <t>Нормы продуктов питания на одного учащегося, брутто сырья, в гр., согласно ЗАКОНА КРАСНОЯРСКОГО КРАЯ от 2016 г.</t>
  </si>
  <si>
    <t>День 7</t>
  </si>
  <si>
    <t xml:space="preserve">Итого (обед,ужин) </t>
  </si>
  <si>
    <t>Сельдь (порциями)</t>
  </si>
  <si>
    <t>Йогурт промышленного производства в мелкоштучной упаковке</t>
  </si>
  <si>
    <t>САНПИН</t>
  </si>
  <si>
    <t>СИРОТЫ</t>
  </si>
  <si>
    <t>СИРОТЫ 60%</t>
  </si>
  <si>
    <t xml:space="preserve">Сок </t>
  </si>
  <si>
    <t>Учащиеся в возрасте старше 15 лет</t>
  </si>
  <si>
    <t xml:space="preserve">Щи из свежей капусты с картофелем со сметаной </t>
  </si>
  <si>
    <t>Колбаса (порциями)</t>
  </si>
  <si>
    <t>Ватрушка с творогом из дрожжевого теста</t>
  </si>
  <si>
    <t>Гуляш из говядины</t>
  </si>
  <si>
    <t>Тефтели из говядины с рисом</t>
  </si>
  <si>
    <t>Вермишель отварная</t>
  </si>
  <si>
    <t>Вафли (или печенье, или пряники, или др.)</t>
  </si>
  <si>
    <t>Фрукты  в ассортименте</t>
  </si>
  <si>
    <t>Пюре картофельное или картофель тушеный</t>
  </si>
  <si>
    <t>День 11</t>
  </si>
  <si>
    <t>День 12</t>
  </si>
  <si>
    <t xml:space="preserve">Итого за 12 дней (обед, ужин) </t>
  </si>
  <si>
    <t>Итого за 12 дней (завтрак,обед) 65%</t>
  </si>
  <si>
    <t>Овощи натуральные свежие (или соленые)</t>
  </si>
  <si>
    <t>Салат из моркови</t>
  </si>
  <si>
    <t>№ рец/сбор.</t>
  </si>
  <si>
    <t>313/2013</t>
  </si>
  <si>
    <t xml:space="preserve">Запеканка из творога </t>
  </si>
  <si>
    <t>Каша рисовая молочная жидкая</t>
  </si>
  <si>
    <t>Салат из свеклы с сыром</t>
  </si>
  <si>
    <t>55/2013</t>
  </si>
  <si>
    <t>250</t>
  </si>
  <si>
    <t>200/10</t>
  </si>
  <si>
    <t>Суп картофельный с клецками</t>
  </si>
  <si>
    <t>108/2013</t>
  </si>
  <si>
    <t>481/2013</t>
  </si>
  <si>
    <t>Молоко сгущенное</t>
  </si>
  <si>
    <t>20</t>
  </si>
  <si>
    <t xml:space="preserve">Итого </t>
  </si>
  <si>
    <t>498/2013</t>
  </si>
  <si>
    <t>Какао с молоком сгущенным</t>
  </si>
  <si>
    <t>250/25</t>
  </si>
  <si>
    <t>Завтрак</t>
  </si>
  <si>
    <t xml:space="preserve">Ужин </t>
  </si>
  <si>
    <t xml:space="preserve">268/2013 </t>
  </si>
  <si>
    <t>Учащиеся в возрасте старше 15-18 лет</t>
  </si>
  <si>
    <t>Каша вязкая молочная из хлопьев овсяных "Геркулес"</t>
  </si>
  <si>
    <t xml:space="preserve">Кофейный напиток </t>
  </si>
  <si>
    <t>Масло сливочное (порциями )</t>
  </si>
  <si>
    <t xml:space="preserve">Помидоры или огурцы свежие </t>
  </si>
  <si>
    <t xml:space="preserve">Суп гороховый с мясом </t>
  </si>
  <si>
    <t>280/15</t>
  </si>
  <si>
    <t xml:space="preserve">Сухарики пшеничные </t>
  </si>
  <si>
    <t>35</t>
  </si>
  <si>
    <t xml:space="preserve">Кисель </t>
  </si>
  <si>
    <t xml:space="preserve">Полдник </t>
  </si>
  <si>
    <t>Чай с молоком сгущенным</t>
  </si>
  <si>
    <t xml:space="preserve">Рагу из птицы </t>
  </si>
  <si>
    <t>300</t>
  </si>
  <si>
    <t xml:space="preserve">Каша вязкая манная молочная </t>
  </si>
  <si>
    <t xml:space="preserve">Овощи натуральные  соленые </t>
  </si>
  <si>
    <t xml:space="preserve">Компот из сухофруктов </t>
  </si>
  <si>
    <t xml:space="preserve">Суп с рыбными консервами  </t>
  </si>
  <si>
    <t>Жаркоке по - домашнему</t>
  </si>
  <si>
    <t xml:space="preserve">Кисломолочный продукт </t>
  </si>
  <si>
    <t xml:space="preserve">Оладьи из печени </t>
  </si>
  <si>
    <t xml:space="preserve">Соус томатный </t>
  </si>
  <si>
    <t xml:space="preserve">Хлеб пшеничный </t>
  </si>
  <si>
    <t>Салат из кукурузы с луком репчатым</t>
  </si>
  <si>
    <t xml:space="preserve">Борщ с фасолью с мясом ,со сметаной </t>
  </si>
  <si>
    <t>Котлеты или биточки из курицы</t>
  </si>
  <si>
    <t>280/15/15</t>
  </si>
  <si>
    <t>115</t>
  </si>
  <si>
    <t>30</t>
  </si>
  <si>
    <t xml:space="preserve">Компот из свежих плодов </t>
  </si>
  <si>
    <t>Бефстроганов из говядины</t>
  </si>
  <si>
    <t xml:space="preserve">Хлеб ржаной </t>
  </si>
  <si>
    <t xml:space="preserve">Картофель отварной </t>
  </si>
  <si>
    <t xml:space="preserve">Колбасные изделия отварные </t>
  </si>
  <si>
    <t>100/5</t>
  </si>
  <si>
    <t xml:space="preserve">Салат из зеленого горошка с луком </t>
  </si>
  <si>
    <t>Шницель из говядины</t>
  </si>
  <si>
    <t xml:space="preserve">Капуста тушеная </t>
  </si>
  <si>
    <t>280/15/10</t>
  </si>
  <si>
    <t>Гуляш</t>
  </si>
  <si>
    <t>Каша рассыпчатая гречневая</t>
  </si>
  <si>
    <t xml:space="preserve">Чай с сахаром и лимоном </t>
  </si>
  <si>
    <t>70</t>
  </si>
  <si>
    <t xml:space="preserve">Запеканка из творога с молоком сгущеннм </t>
  </si>
  <si>
    <t>Сыр  (порциями)</t>
  </si>
  <si>
    <t xml:space="preserve">Маринад свекольный </t>
  </si>
  <si>
    <t>Щи из свежей капусты с мясом, со сметаной</t>
  </si>
  <si>
    <t xml:space="preserve">Плов с мясом </t>
  </si>
  <si>
    <t xml:space="preserve">Кисель из концентрата </t>
  </si>
  <si>
    <t>280</t>
  </si>
  <si>
    <t>Рыба припущенная с соусом сметанным</t>
  </si>
  <si>
    <t>Пюре картофельное</t>
  </si>
  <si>
    <t>Яблоко или груша,или банан, или др</t>
  </si>
  <si>
    <t>Каша вязкая овсяная молочная</t>
  </si>
  <si>
    <t xml:space="preserve">Маринад морковный </t>
  </si>
  <si>
    <t>Суп с макаронными изделиями с курицей</t>
  </si>
  <si>
    <t>Котлеты или биточки говяжьи</t>
  </si>
  <si>
    <t>150</t>
  </si>
  <si>
    <t>300/15</t>
  </si>
  <si>
    <t>Печень по строгановски</t>
  </si>
  <si>
    <t xml:space="preserve">Чай с сахаром и с лимоном </t>
  </si>
  <si>
    <t xml:space="preserve">Суп молочный с макаронными изделиями </t>
  </si>
  <si>
    <t>Кофейный напиток</t>
  </si>
  <si>
    <t xml:space="preserve">Салат из кукурузы с луком </t>
  </si>
  <si>
    <t>Суп с мясными фрикаделькамии  из говядины</t>
  </si>
  <si>
    <t>Котлеты, биточки,из птицы</t>
  </si>
  <si>
    <t xml:space="preserve">Соус сметанный </t>
  </si>
  <si>
    <t xml:space="preserve">Каша рассыпчатая гречневая </t>
  </si>
  <si>
    <t>270/30</t>
  </si>
  <si>
    <t xml:space="preserve">Запеканка картофельная с мясом </t>
  </si>
  <si>
    <t>Чай  с сахаром и с лимоном</t>
  </si>
  <si>
    <t>200/5</t>
  </si>
  <si>
    <t xml:space="preserve">Каша вязкая рисовая молочная </t>
  </si>
  <si>
    <t xml:space="preserve">Чай с сахаром и лимонои </t>
  </si>
  <si>
    <t>Салат тз  зеленого горошка с луком</t>
  </si>
  <si>
    <t>Рассольник Ленинградский с мясом ,со сметаной</t>
  </si>
  <si>
    <t xml:space="preserve">Тефтели из говядины </t>
  </si>
  <si>
    <t xml:space="preserve">Макаронные изделия отварные </t>
  </si>
  <si>
    <t>Кисель концентрат</t>
  </si>
  <si>
    <t xml:space="preserve">Хлеб Ржаной </t>
  </si>
  <si>
    <t>90</t>
  </si>
  <si>
    <t xml:space="preserve">Запеканка из творога с гущенным молоком </t>
  </si>
  <si>
    <t>245/30</t>
  </si>
  <si>
    <t>Свекольник с мясом и со сметаной</t>
  </si>
  <si>
    <t xml:space="preserve">Рыба тушеная с овощами </t>
  </si>
  <si>
    <t xml:space="preserve">Пюре картофельное </t>
  </si>
  <si>
    <t xml:space="preserve">чай с сахаром и с лимоном </t>
  </si>
  <si>
    <t xml:space="preserve">Каша ваязкая молочная пшенная </t>
  </si>
  <si>
    <t xml:space="preserve">Чай с молоком сгущенным </t>
  </si>
  <si>
    <t>Масло сливочное (порциями0</t>
  </si>
  <si>
    <t>Суп гороховый с мясом</t>
  </si>
  <si>
    <t xml:space="preserve">Печень по -строгановски </t>
  </si>
  <si>
    <t xml:space="preserve">Макаронные изделия отварные  с овощами </t>
  </si>
  <si>
    <t xml:space="preserve">Вареники отварные с фаршем картофельный с луком с маслом сливочным </t>
  </si>
  <si>
    <t>Яблоко или груша  или банан или др.</t>
  </si>
  <si>
    <t>Макаронные изделия отварные с сыром</t>
  </si>
  <si>
    <t xml:space="preserve">Сельдь с луком репчатым </t>
  </si>
  <si>
    <t xml:space="preserve">Борщ с фасолью с мясо ,с сметаной  </t>
  </si>
  <si>
    <t>Азу</t>
  </si>
  <si>
    <t xml:space="preserve">Кисель концентрат </t>
  </si>
  <si>
    <t>87</t>
  </si>
  <si>
    <t>275</t>
  </si>
  <si>
    <t xml:space="preserve">чай с сахаром и лимоном </t>
  </si>
  <si>
    <t>Каша вязкая манная молочная</t>
  </si>
  <si>
    <t xml:space="preserve">Масло сливочное порциями </t>
  </si>
  <si>
    <t xml:space="preserve">Овощи натуральные соленые </t>
  </si>
  <si>
    <t>Суп картофельный с крупой с мясом</t>
  </si>
  <si>
    <t xml:space="preserve">картофель отврной </t>
  </si>
  <si>
    <t>компот из сухофруктов</t>
  </si>
  <si>
    <t xml:space="preserve">Чай с сахаром </t>
  </si>
  <si>
    <t xml:space="preserve">Гуляш </t>
  </si>
  <si>
    <t>День 13</t>
  </si>
  <si>
    <t>Обед</t>
  </si>
  <si>
    <t>День 14</t>
  </si>
  <si>
    <t xml:space="preserve">Итого за 14 дней </t>
  </si>
  <si>
    <t>Паужин</t>
  </si>
  <si>
    <t>Сдоба</t>
  </si>
  <si>
    <t xml:space="preserve">Яйцо отварное </t>
  </si>
  <si>
    <t xml:space="preserve">Какао с молоком </t>
  </si>
  <si>
    <t>Картофельное пюре</t>
  </si>
  <si>
    <t xml:space="preserve">Рис припущенный </t>
  </si>
  <si>
    <t xml:space="preserve">Омлет натуральный </t>
  </si>
  <si>
    <t>Рассольник Ленинградский с мяом,со сметаной</t>
  </si>
  <si>
    <t>Сыр  (порциями )</t>
  </si>
  <si>
    <t>Рыба запеченная с картофелем по русски</t>
  </si>
  <si>
    <t>146,172/2013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</si>
</sst>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0.000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65"/>
      <color indexed="8"/>
      <name val="Times New Roman"/>
      <family val="1"/>
      <charset val="204"/>
    </font>
    <font>
      <i/>
      <sz val="50"/>
      <color indexed="10"/>
      <name val="Times New Roman"/>
      <family val="1"/>
      <charset val="204"/>
    </font>
    <font>
      <i/>
      <sz val="65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4" fillId="0" borderId="0" xfId="0" applyFont="1"/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0" fillId="0" borderId="0" xfId="0" applyNumberFormat="1" applyFont="1" applyFill="1"/>
    <xf numFmtId="0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1" fontId="10" fillId="0" borderId="0" xfId="0" applyNumberFormat="1" applyFont="1" applyFill="1"/>
    <xf numFmtId="2" fontId="10" fillId="0" borderId="1" xfId="0" applyNumberFormat="1" applyFont="1" applyFill="1" applyBorder="1" applyAlignment="1">
      <alignment wrapText="1"/>
    </xf>
    <xf numFmtId="49" fontId="10" fillId="0" borderId="1" xfId="1" applyNumberFormat="1" applyFont="1" applyFill="1" applyBorder="1" applyAlignment="1">
      <alignment horizontal="center" wrapText="1"/>
    </xf>
    <xf numFmtId="2" fontId="10" fillId="0" borderId="1" xfId="1" applyNumberFormat="1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 wrapText="1"/>
    </xf>
    <xf numFmtId="2" fontId="10" fillId="0" borderId="1" xfId="2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wrapText="1"/>
    </xf>
    <xf numFmtId="1" fontId="10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166" fontId="10" fillId="0" borderId="1" xfId="1" applyNumberFormat="1" applyFont="1" applyFill="1" applyBorder="1" applyAlignment="1">
      <alignment horizontal="center" wrapText="1"/>
    </xf>
    <xf numFmtId="2" fontId="10" fillId="0" borderId="1" xfId="3" applyNumberFormat="1" applyFont="1" applyFill="1" applyBorder="1" applyAlignment="1">
      <alignment horizontal="center" wrapText="1"/>
    </xf>
    <xf numFmtId="165" fontId="10" fillId="0" borderId="1" xfId="1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0" fontId="10" fillId="0" borderId="0" xfId="0" applyNumberFormat="1" applyFont="1" applyFill="1"/>
    <xf numFmtId="17" fontId="10" fillId="0" borderId="1" xfId="0" applyNumberFormat="1" applyFont="1" applyFill="1" applyBorder="1" applyAlignment="1">
      <alignment horizontal="center" wrapText="1"/>
    </xf>
    <xf numFmtId="49" fontId="10" fillId="0" borderId="0" xfId="0" applyNumberFormat="1" applyFont="1" applyFill="1"/>
    <xf numFmtId="2" fontId="10" fillId="0" borderId="0" xfId="0" applyNumberFormat="1" applyFont="1" applyFill="1" applyBorder="1"/>
    <xf numFmtId="2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2" fontId="11" fillId="0" borderId="1" xfId="1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 textRotation="90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textRotation="90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Финансовый" xfId="2" builtinId="3"/>
    <cellStyle name="Финансовый 2" xfId="3"/>
    <cellStyle name="Финансовый 3" xfId="4"/>
    <cellStyle name="Финансов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0"/>
  <sheetViews>
    <sheetView view="pageBreakPreview" topLeftCell="A423" zoomScale="25" zoomScaleNormal="29" zoomScaleSheetLayoutView="25" workbookViewId="0">
      <selection activeCell="F426" sqref="F426"/>
    </sheetView>
  </sheetViews>
  <sheetFormatPr defaultColWidth="27.5703125" defaultRowHeight="83.25" x14ac:dyDescent="1.1499999999999999"/>
  <cols>
    <col min="1" max="1" width="44.140625" style="1" customWidth="1"/>
    <col min="2" max="2" width="178.7109375" style="8" customWidth="1"/>
    <col min="3" max="3" width="33.28515625" style="1" customWidth="1"/>
    <col min="4" max="4" width="32.140625" style="1" customWidth="1"/>
    <col min="5" max="5" width="35" style="1" customWidth="1"/>
    <col min="6" max="6" width="29.28515625" style="1" customWidth="1"/>
    <col min="7" max="8" width="29.85546875" style="1" customWidth="1"/>
    <col min="9" max="9" width="33.85546875" style="1" customWidth="1"/>
    <col min="10" max="10" width="31.5703125" style="1" customWidth="1"/>
    <col min="11" max="11" width="33.28515625" style="1" customWidth="1"/>
    <col min="12" max="12" width="31.5703125" style="1" customWidth="1"/>
    <col min="13" max="13" width="28.7109375" style="1" customWidth="1"/>
    <col min="14" max="14" width="43.5703125" style="1" customWidth="1"/>
    <col min="15" max="15" width="27.5703125" style="1" customWidth="1"/>
    <col min="16" max="16" width="45.28515625" style="1" customWidth="1"/>
    <col min="17" max="17" width="38.42578125" style="1" customWidth="1"/>
    <col min="18" max="18" width="28.140625" style="1" customWidth="1"/>
    <col min="19" max="19" width="45.85546875" style="1" customWidth="1"/>
    <col min="20" max="20" width="28.140625" style="1" customWidth="1"/>
    <col min="21" max="21" width="32.140625" style="1" customWidth="1"/>
    <col min="22" max="22" width="35.5703125" style="1" customWidth="1"/>
    <col min="23" max="23" width="36.140625" style="1" customWidth="1"/>
    <col min="24" max="24" width="35.5703125" style="1" customWidth="1"/>
    <col min="25" max="25" width="31" style="1" customWidth="1"/>
    <col min="26" max="26" width="36.140625" style="1" customWidth="1"/>
    <col min="27" max="27" width="32.7109375" style="1" customWidth="1"/>
    <col min="28" max="28" width="37.28515625" style="1" customWidth="1"/>
    <col min="29" max="29" width="32.7109375" style="1" customWidth="1"/>
    <col min="30" max="30" width="27.5703125" style="1" customWidth="1"/>
    <col min="31" max="31" width="29.28515625" style="1" customWidth="1"/>
    <col min="32" max="32" width="33.85546875" style="1" customWidth="1"/>
    <col min="33" max="33" width="37.85546875" style="1" customWidth="1"/>
    <col min="34" max="34" width="38.42578125" style="1" customWidth="1"/>
    <col min="35" max="35" width="31" style="1" customWidth="1"/>
    <col min="36" max="36" width="27.5703125" style="1" customWidth="1"/>
    <col min="37" max="37" width="27" style="1" customWidth="1"/>
    <col min="38" max="38" width="29.7109375" style="1" customWidth="1"/>
    <col min="39" max="39" width="0.140625" style="8" customWidth="1"/>
    <col min="40" max="16384" width="27.5703125" style="8"/>
  </cols>
  <sheetData>
    <row r="1" spans="1:38" x14ac:dyDescent="1.1499999999999999">
      <c r="A1" s="66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spans="1:38" x14ac:dyDescent="1.1499999999999999">
      <c r="A2" s="56" t="s">
        <v>150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38" x14ac:dyDescent="1.1499999999999999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1:38" ht="74.25" customHeight="1" x14ac:dyDescent="1.1499999999999999">
      <c r="A4" s="57" t="s">
        <v>36</v>
      </c>
      <c r="B4" s="56" t="s">
        <v>20</v>
      </c>
      <c r="C4" s="55" t="s">
        <v>33</v>
      </c>
      <c r="D4" s="55" t="s">
        <v>9</v>
      </c>
      <c r="E4" s="55" t="s">
        <v>52</v>
      </c>
      <c r="F4" s="55" t="s">
        <v>96</v>
      </c>
      <c r="G4" s="55" t="s">
        <v>87</v>
      </c>
      <c r="H4" s="55" t="s">
        <v>88</v>
      </c>
      <c r="I4" s="55" t="s">
        <v>89</v>
      </c>
      <c r="J4" s="55" t="s">
        <v>53</v>
      </c>
      <c r="K4" s="55" t="s">
        <v>54</v>
      </c>
      <c r="L4" s="55" t="s">
        <v>129</v>
      </c>
      <c r="M4" s="55" t="s">
        <v>127</v>
      </c>
      <c r="N4" s="55" t="s">
        <v>92</v>
      </c>
      <c r="O4" s="55" t="s">
        <v>55</v>
      </c>
      <c r="P4" s="55" t="s">
        <v>130</v>
      </c>
      <c r="Q4" s="55" t="s">
        <v>132</v>
      </c>
      <c r="R4" s="55" t="s">
        <v>93</v>
      </c>
      <c r="S4" s="55" t="s">
        <v>71</v>
      </c>
      <c r="T4" s="55" t="s">
        <v>65</v>
      </c>
      <c r="U4" s="55" t="s">
        <v>62</v>
      </c>
      <c r="V4" s="55" t="s">
        <v>59</v>
      </c>
      <c r="W4" s="55" t="s">
        <v>94</v>
      </c>
      <c r="X4" s="55" t="s">
        <v>128</v>
      </c>
      <c r="Y4" s="55" t="s">
        <v>91</v>
      </c>
      <c r="Z4" s="55" t="s">
        <v>90</v>
      </c>
      <c r="AA4" s="55" t="s">
        <v>66</v>
      </c>
      <c r="AB4" s="55" t="s">
        <v>137</v>
      </c>
      <c r="AC4" s="55" t="s">
        <v>58</v>
      </c>
      <c r="AD4" s="55" t="s">
        <v>60</v>
      </c>
      <c r="AE4" s="55" t="s">
        <v>61</v>
      </c>
      <c r="AF4" s="55" t="s">
        <v>138</v>
      </c>
      <c r="AG4" s="55" t="s">
        <v>56</v>
      </c>
      <c r="AH4" s="55" t="s">
        <v>57</v>
      </c>
      <c r="AI4" s="55" t="s">
        <v>67</v>
      </c>
      <c r="AJ4" s="55" t="s">
        <v>68</v>
      </c>
      <c r="AK4" s="55" t="s">
        <v>63</v>
      </c>
      <c r="AL4" s="55" t="s">
        <v>64</v>
      </c>
    </row>
    <row r="5" spans="1:38" ht="409.6" customHeight="1" x14ac:dyDescent="1.1499999999999999">
      <c r="A5" s="57"/>
      <c r="B5" s="56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</row>
    <row r="6" spans="1:38" x14ac:dyDescent="1.1499999999999999">
      <c r="A6" s="16">
        <v>1</v>
      </c>
      <c r="B6" s="2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16">
        <v>33</v>
      </c>
      <c r="AH6" s="16">
        <v>34</v>
      </c>
      <c r="AI6" s="16">
        <v>35</v>
      </c>
      <c r="AJ6" s="16">
        <v>36</v>
      </c>
      <c r="AK6" s="16">
        <v>37</v>
      </c>
      <c r="AL6" s="16">
        <v>38</v>
      </c>
    </row>
    <row r="7" spans="1:38" s="7" customFormat="1" x14ac:dyDescent="1.1499999999999999">
      <c r="A7" s="56" t="s">
        <v>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38" ht="166.5" x14ac:dyDescent="1.1499999999999999">
      <c r="A8" s="16">
        <v>95</v>
      </c>
      <c r="B8" s="3" t="s">
        <v>39</v>
      </c>
      <c r="C8" s="16"/>
      <c r="D8" s="16"/>
      <c r="E8" s="16">
        <v>12</v>
      </c>
      <c r="F8" s="16"/>
      <c r="G8" s="16"/>
      <c r="H8" s="16"/>
      <c r="I8" s="16"/>
      <c r="J8" s="16"/>
      <c r="K8" s="16"/>
      <c r="L8" s="16"/>
      <c r="M8" s="16"/>
      <c r="N8" s="16">
        <v>6</v>
      </c>
      <c r="O8" s="16"/>
      <c r="P8" s="16">
        <v>12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>
        <v>50</v>
      </c>
      <c r="AC8" s="16">
        <v>139</v>
      </c>
      <c r="AD8" s="16">
        <v>6</v>
      </c>
      <c r="AE8" s="16"/>
      <c r="AF8" s="16"/>
      <c r="AG8" s="16">
        <v>8</v>
      </c>
      <c r="AH8" s="16"/>
      <c r="AI8" s="16">
        <v>12</v>
      </c>
      <c r="AJ8" s="16"/>
      <c r="AK8" s="16"/>
      <c r="AL8" s="16"/>
    </row>
    <row r="9" spans="1:38" ht="166.5" x14ac:dyDescent="1.1499999999999999">
      <c r="A9" s="16">
        <v>2</v>
      </c>
      <c r="B9" s="3" t="s">
        <v>41</v>
      </c>
      <c r="C9" s="16"/>
      <c r="D9" s="16"/>
      <c r="E9" s="16"/>
      <c r="F9" s="16"/>
      <c r="G9" s="16"/>
      <c r="H9" s="16"/>
      <c r="I9" s="16"/>
      <c r="J9" s="16"/>
      <c r="K9" s="5"/>
      <c r="L9" s="5"/>
      <c r="M9" s="5"/>
      <c r="N9" s="16"/>
      <c r="O9" s="16"/>
      <c r="P9" s="16">
        <v>25</v>
      </c>
      <c r="Q9" s="16"/>
      <c r="R9" s="16"/>
      <c r="S9" s="16">
        <v>3.5</v>
      </c>
      <c r="T9" s="16"/>
      <c r="U9" s="16"/>
      <c r="V9" s="16"/>
      <c r="W9" s="16"/>
      <c r="X9" s="16"/>
      <c r="Y9" s="16"/>
      <c r="Z9" s="16"/>
      <c r="AA9" s="16"/>
      <c r="AB9" s="16">
        <v>120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x14ac:dyDescent="1.1499999999999999">
      <c r="A10" s="4">
        <v>8</v>
      </c>
      <c r="B10" s="3" t="s">
        <v>131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>
        <v>16</v>
      </c>
      <c r="AF10" s="16"/>
      <c r="AG10" s="16"/>
      <c r="AH10" s="16"/>
      <c r="AI10" s="16"/>
      <c r="AJ10" s="16"/>
      <c r="AK10" s="16"/>
      <c r="AL10" s="16"/>
    </row>
    <row r="11" spans="1:38" x14ac:dyDescent="1.1499999999999999">
      <c r="A11" s="4">
        <v>3</v>
      </c>
      <c r="B11" s="3" t="s">
        <v>138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>
        <v>12</v>
      </c>
      <c r="AG11" s="16"/>
      <c r="AH11" s="16"/>
      <c r="AI11" s="16"/>
      <c r="AJ11" s="16"/>
      <c r="AK11" s="16"/>
      <c r="AL11" s="16"/>
    </row>
    <row r="12" spans="1:38" x14ac:dyDescent="1.1499999999999999">
      <c r="A12" s="16" t="s">
        <v>37</v>
      </c>
      <c r="B12" s="3" t="s">
        <v>9</v>
      </c>
      <c r="C12" s="16"/>
      <c r="D12" s="16">
        <v>30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x14ac:dyDescent="1.1499999999999999">
      <c r="A13" s="16" t="s">
        <v>37</v>
      </c>
      <c r="B13" s="3" t="s">
        <v>33</v>
      </c>
      <c r="C13" s="16">
        <v>90</v>
      </c>
      <c r="D13" s="16"/>
      <c r="E13" s="16"/>
      <c r="F13" s="16"/>
      <c r="G13" s="16"/>
      <c r="H13" s="16"/>
      <c r="I13" s="16"/>
      <c r="J13" s="16"/>
      <c r="K13" s="5"/>
      <c r="L13" s="5"/>
      <c r="M13" s="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x14ac:dyDescent="1.1499999999999999">
      <c r="A14" s="16"/>
      <c r="B14" s="3" t="s">
        <v>34</v>
      </c>
      <c r="C14" s="16">
        <f t="shared" ref="C14:AL14" si="0">SUM(C8:C13)</f>
        <v>90</v>
      </c>
      <c r="D14" s="16">
        <f t="shared" si="0"/>
        <v>30</v>
      </c>
      <c r="E14" s="16">
        <f t="shared" si="0"/>
        <v>12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6</v>
      </c>
      <c r="O14" s="16">
        <f t="shared" si="0"/>
        <v>0</v>
      </c>
      <c r="P14" s="16">
        <f t="shared" si="0"/>
        <v>37</v>
      </c>
      <c r="Q14" s="16">
        <f t="shared" si="0"/>
        <v>0</v>
      </c>
      <c r="R14" s="16">
        <f t="shared" si="0"/>
        <v>0</v>
      </c>
      <c r="S14" s="16">
        <f t="shared" si="0"/>
        <v>3.5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0"/>
        <v>0</v>
      </c>
      <c r="Z14" s="16">
        <f t="shared" si="0"/>
        <v>0</v>
      </c>
      <c r="AA14" s="16">
        <f t="shared" si="0"/>
        <v>0</v>
      </c>
      <c r="AB14" s="16">
        <f t="shared" si="0"/>
        <v>170</v>
      </c>
      <c r="AC14" s="16">
        <f t="shared" si="0"/>
        <v>139</v>
      </c>
      <c r="AD14" s="16">
        <f t="shared" si="0"/>
        <v>6</v>
      </c>
      <c r="AE14" s="16">
        <f t="shared" si="0"/>
        <v>16</v>
      </c>
      <c r="AF14" s="16">
        <f t="shared" si="0"/>
        <v>12</v>
      </c>
      <c r="AG14" s="16">
        <f t="shared" si="0"/>
        <v>8</v>
      </c>
      <c r="AH14" s="16">
        <f t="shared" si="0"/>
        <v>0</v>
      </c>
      <c r="AI14" s="16">
        <f t="shared" si="0"/>
        <v>12</v>
      </c>
      <c r="AJ14" s="16">
        <f t="shared" si="0"/>
        <v>0</v>
      </c>
      <c r="AK14" s="16">
        <f t="shared" si="0"/>
        <v>0</v>
      </c>
      <c r="AL14" s="16">
        <f t="shared" si="0"/>
        <v>0</v>
      </c>
    </row>
    <row r="15" spans="1:38" x14ac:dyDescent="1.1499999999999999">
      <c r="A15" s="56" t="s">
        <v>10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x14ac:dyDescent="1.1499999999999999">
      <c r="A16" s="16">
        <v>64</v>
      </c>
      <c r="B16" s="3" t="s">
        <v>83</v>
      </c>
      <c r="C16" s="12"/>
      <c r="D16" s="12"/>
      <c r="E16" s="12"/>
      <c r="F16" s="12"/>
      <c r="G16" s="12"/>
      <c r="H16" s="12"/>
      <c r="I16" s="12"/>
      <c r="J16" s="12">
        <v>46</v>
      </c>
      <c r="K16" s="12">
        <v>92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>
        <v>7</v>
      </c>
      <c r="AI16" s="12"/>
      <c r="AJ16" s="12"/>
      <c r="AK16" s="12"/>
      <c r="AL16" s="12"/>
    </row>
    <row r="17" spans="1:39" ht="187.5" customHeight="1" x14ac:dyDescent="1.1499999999999999">
      <c r="A17" s="16">
        <v>46.47</v>
      </c>
      <c r="B17" s="3" t="s">
        <v>45</v>
      </c>
      <c r="C17" s="16"/>
      <c r="D17" s="16"/>
      <c r="E17" s="16"/>
      <c r="F17" s="16"/>
      <c r="G17" s="16"/>
      <c r="H17" s="16"/>
      <c r="I17" s="16"/>
      <c r="J17" s="16">
        <v>166</v>
      </c>
      <c r="K17" s="16">
        <v>30.4</v>
      </c>
      <c r="L17" s="16"/>
      <c r="M17" s="16"/>
      <c r="N17" s="16"/>
      <c r="O17" s="16"/>
      <c r="P17" s="16"/>
      <c r="Q17" s="16"/>
      <c r="R17" s="16">
        <v>3</v>
      </c>
      <c r="S17" s="16"/>
      <c r="T17" s="16"/>
      <c r="U17" s="16"/>
      <c r="V17" s="16">
        <v>46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>
        <v>5</v>
      </c>
      <c r="AH17" s="16"/>
      <c r="AI17" s="16">
        <v>3</v>
      </c>
      <c r="AJ17" s="16"/>
      <c r="AK17" s="16"/>
      <c r="AL17" s="16"/>
    </row>
    <row r="18" spans="1:39" ht="166.5" x14ac:dyDescent="1.1499999999999999">
      <c r="A18" s="16">
        <v>12</v>
      </c>
      <c r="B18" s="3" t="s">
        <v>49</v>
      </c>
      <c r="C18" s="16"/>
      <c r="D18" s="16"/>
      <c r="E18" s="16">
        <v>0.8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"/>
      <c r="T18" s="16"/>
      <c r="U18" s="16"/>
      <c r="V18" s="16"/>
      <c r="W18" s="16">
        <v>105</v>
      </c>
      <c r="X18" s="16"/>
      <c r="Y18" s="16"/>
      <c r="Z18" s="16"/>
      <c r="AA18" s="16"/>
      <c r="AB18" s="16"/>
      <c r="AC18" s="16"/>
      <c r="AD18" s="16">
        <v>21</v>
      </c>
      <c r="AE18" s="16"/>
      <c r="AF18" s="16"/>
      <c r="AG18" s="16">
        <v>6.8</v>
      </c>
      <c r="AH18" s="16"/>
      <c r="AI18" s="16"/>
      <c r="AJ18" s="16"/>
      <c r="AK18" s="16"/>
      <c r="AL18" s="16"/>
    </row>
    <row r="19" spans="1:39" ht="166.5" x14ac:dyDescent="1.1499999999999999">
      <c r="A19" s="16">
        <v>24</v>
      </c>
      <c r="B19" s="3" t="s">
        <v>84</v>
      </c>
      <c r="C19" s="16"/>
      <c r="D19" s="16"/>
      <c r="E19" s="16"/>
      <c r="F19" s="16"/>
      <c r="G19" s="16"/>
      <c r="H19" s="16"/>
      <c r="I19" s="16">
        <v>61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v>6</v>
      </c>
      <c r="AH19" s="16"/>
      <c r="AI19" s="16"/>
      <c r="AJ19" s="16"/>
      <c r="AK19" s="16"/>
      <c r="AL19" s="16"/>
    </row>
    <row r="20" spans="1:39" x14ac:dyDescent="1.1499999999999999">
      <c r="A20" s="16">
        <v>31</v>
      </c>
      <c r="B20" s="3" t="s">
        <v>76</v>
      </c>
      <c r="C20" s="16"/>
      <c r="D20" s="16"/>
      <c r="E20" s="16"/>
      <c r="F20" s="16"/>
      <c r="G20" s="16"/>
      <c r="H20" s="16"/>
      <c r="I20" s="16"/>
      <c r="J20" s="16"/>
      <c r="K20" s="5"/>
      <c r="L20" s="5">
        <v>6</v>
      </c>
      <c r="M20" s="5"/>
      <c r="N20" s="16"/>
      <c r="O20" s="16"/>
      <c r="P20" s="16">
        <v>25</v>
      </c>
      <c r="Q20" s="16"/>
      <c r="R20" s="16"/>
      <c r="S20" s="16"/>
      <c r="T20" s="16"/>
      <c r="U20" s="16">
        <v>2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9" ht="333" x14ac:dyDescent="1.1499999999999999">
      <c r="A21" s="12">
        <v>22</v>
      </c>
      <c r="B21" s="13" t="s">
        <v>139</v>
      </c>
      <c r="C21" s="12"/>
      <c r="D21" s="12"/>
      <c r="E21" s="12">
        <v>47.5</v>
      </c>
      <c r="F21" s="12"/>
      <c r="G21" s="12"/>
      <c r="H21" s="12"/>
      <c r="I21" s="12"/>
      <c r="J21" s="12"/>
      <c r="K21" s="12">
        <v>74.5</v>
      </c>
      <c r="L21" s="12"/>
      <c r="M21" s="12"/>
      <c r="N21" s="12"/>
      <c r="O21" s="12"/>
      <c r="P21" s="12">
        <v>3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12</v>
      </c>
      <c r="AC21" s="12"/>
      <c r="AD21" s="12"/>
      <c r="AE21" s="12"/>
      <c r="AF21" s="12"/>
      <c r="AG21" s="12">
        <v>5</v>
      </c>
      <c r="AH21" s="12">
        <v>3</v>
      </c>
      <c r="AI21" s="12">
        <v>7</v>
      </c>
      <c r="AJ21" s="12"/>
      <c r="AK21" s="12"/>
      <c r="AL21" s="12">
        <v>1.7</v>
      </c>
    </row>
    <row r="22" spans="1:39" x14ac:dyDescent="1.1499999999999999">
      <c r="A22" s="16" t="s">
        <v>37</v>
      </c>
      <c r="B22" s="3" t="s">
        <v>33</v>
      </c>
      <c r="C22" s="16">
        <v>90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9" x14ac:dyDescent="1.1499999999999999">
      <c r="A23" s="16" t="s">
        <v>37</v>
      </c>
      <c r="B23" s="3" t="s">
        <v>9</v>
      </c>
      <c r="C23" s="16"/>
      <c r="D23" s="16">
        <v>80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9" x14ac:dyDescent="1.1499999999999999">
      <c r="A24" s="16"/>
      <c r="B24" s="3" t="s">
        <v>34</v>
      </c>
      <c r="C24" s="16">
        <f t="shared" ref="C24:AL24" si="1">SUM(C16:C23)</f>
        <v>90</v>
      </c>
      <c r="D24" s="16">
        <f t="shared" si="1"/>
        <v>80</v>
      </c>
      <c r="E24" s="16">
        <f t="shared" si="1"/>
        <v>48.3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61</v>
      </c>
      <c r="J24" s="16">
        <f t="shared" si="1"/>
        <v>212</v>
      </c>
      <c r="K24" s="16">
        <f t="shared" si="1"/>
        <v>196.9</v>
      </c>
      <c r="L24" s="16">
        <f t="shared" si="1"/>
        <v>6</v>
      </c>
      <c r="M24" s="16">
        <f t="shared" si="1"/>
        <v>0</v>
      </c>
      <c r="N24" s="16">
        <f t="shared" si="1"/>
        <v>0</v>
      </c>
      <c r="O24" s="16">
        <f t="shared" si="1"/>
        <v>0</v>
      </c>
      <c r="P24" s="16">
        <f t="shared" si="1"/>
        <v>28</v>
      </c>
      <c r="Q24" s="16">
        <f t="shared" si="1"/>
        <v>0</v>
      </c>
      <c r="R24" s="16">
        <f t="shared" si="1"/>
        <v>3</v>
      </c>
      <c r="S24" s="16">
        <f t="shared" si="1"/>
        <v>0</v>
      </c>
      <c r="T24" s="16">
        <f t="shared" si="1"/>
        <v>0</v>
      </c>
      <c r="U24" s="16">
        <f t="shared" si="1"/>
        <v>2</v>
      </c>
      <c r="V24" s="16">
        <f t="shared" si="1"/>
        <v>46</v>
      </c>
      <c r="W24" s="16">
        <f t="shared" si="1"/>
        <v>105</v>
      </c>
      <c r="X24" s="16">
        <f t="shared" si="1"/>
        <v>0</v>
      </c>
      <c r="Y24" s="16">
        <f t="shared" si="1"/>
        <v>0</v>
      </c>
      <c r="Z24" s="16">
        <f t="shared" si="1"/>
        <v>0</v>
      </c>
      <c r="AA24" s="16">
        <f t="shared" si="1"/>
        <v>0</v>
      </c>
      <c r="AB24" s="16">
        <f t="shared" si="1"/>
        <v>12</v>
      </c>
      <c r="AC24" s="16">
        <f t="shared" si="1"/>
        <v>0</v>
      </c>
      <c r="AD24" s="16">
        <f t="shared" si="1"/>
        <v>21</v>
      </c>
      <c r="AE24" s="16">
        <f t="shared" si="1"/>
        <v>0</v>
      </c>
      <c r="AF24" s="16">
        <f t="shared" si="1"/>
        <v>0</v>
      </c>
      <c r="AG24" s="16">
        <f t="shared" si="1"/>
        <v>22.8</v>
      </c>
      <c r="AH24" s="16">
        <f t="shared" si="1"/>
        <v>10</v>
      </c>
      <c r="AI24" s="16">
        <f t="shared" si="1"/>
        <v>10</v>
      </c>
      <c r="AJ24" s="16">
        <f t="shared" si="1"/>
        <v>0</v>
      </c>
      <c r="AK24" s="16">
        <f t="shared" si="1"/>
        <v>0</v>
      </c>
      <c r="AL24" s="16">
        <f t="shared" si="1"/>
        <v>1.7</v>
      </c>
    </row>
    <row r="25" spans="1:39" x14ac:dyDescent="1.1499999999999999">
      <c r="A25" s="57" t="s">
        <v>35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9" x14ac:dyDescent="1.1499999999999999">
      <c r="A26" s="16">
        <v>58</v>
      </c>
      <c r="B26" s="3" t="s">
        <v>47</v>
      </c>
      <c r="C26" s="16"/>
      <c r="D26" s="16"/>
      <c r="E26" s="16"/>
      <c r="F26" s="16"/>
      <c r="G26" s="16">
        <v>50</v>
      </c>
      <c r="H26" s="16"/>
      <c r="I26" s="16"/>
      <c r="J26" s="16"/>
      <c r="K26" s="16">
        <v>26</v>
      </c>
      <c r="L26" s="16"/>
      <c r="M26" s="16"/>
      <c r="N26" s="16"/>
      <c r="O26" s="16"/>
      <c r="P26" s="16"/>
      <c r="Q26" s="16"/>
      <c r="R26" s="16">
        <v>6</v>
      </c>
      <c r="S26" s="4"/>
      <c r="T26" s="16"/>
      <c r="U26" s="16"/>
      <c r="V26" s="16"/>
      <c r="W26" s="16"/>
      <c r="X26" s="16">
        <v>122</v>
      </c>
      <c r="Y26" s="16"/>
      <c r="Z26" s="16"/>
      <c r="AA26" s="16"/>
      <c r="AB26" s="16"/>
      <c r="AC26" s="16"/>
      <c r="AD26" s="16"/>
      <c r="AE26" s="16"/>
      <c r="AF26" s="16"/>
      <c r="AG26" s="16">
        <v>4</v>
      </c>
      <c r="AH26" s="16">
        <v>4</v>
      </c>
      <c r="AI26" s="16"/>
      <c r="AJ26" s="16"/>
      <c r="AK26" s="16"/>
      <c r="AL26" s="16"/>
    </row>
    <row r="27" spans="1:39" x14ac:dyDescent="1.1499999999999999">
      <c r="A27" s="16">
        <v>78</v>
      </c>
      <c r="B27" s="3" t="s">
        <v>115</v>
      </c>
      <c r="C27" s="16"/>
      <c r="D27" s="16"/>
      <c r="E27" s="16"/>
      <c r="F27" s="16"/>
      <c r="G27" s="16"/>
      <c r="H27" s="16"/>
      <c r="I27" s="16"/>
      <c r="J27" s="16"/>
      <c r="K27" s="5"/>
      <c r="L27" s="5">
        <v>45.4</v>
      </c>
      <c r="M27" s="5"/>
      <c r="N27" s="16"/>
      <c r="O27" s="16"/>
      <c r="P27" s="16">
        <v>20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9" ht="249.75" x14ac:dyDescent="1.1499999999999999">
      <c r="A28" s="12" t="s">
        <v>37</v>
      </c>
      <c r="B28" s="13" t="s">
        <v>145</v>
      </c>
      <c r="C28" s="12"/>
      <c r="D28" s="12"/>
      <c r="E28" s="12"/>
      <c r="F28" s="12"/>
      <c r="G28" s="12"/>
      <c r="H28" s="12"/>
      <c r="I28" s="12"/>
      <c r="J28" s="12"/>
      <c r="K28" s="11"/>
      <c r="L28" s="11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>
        <v>200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9" x14ac:dyDescent="1.1499999999999999">
      <c r="A29" s="16" t="s">
        <v>37</v>
      </c>
      <c r="B29" s="3" t="s">
        <v>33</v>
      </c>
      <c r="C29" s="16">
        <v>65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9" x14ac:dyDescent="1.1499999999999999">
      <c r="A30" s="16" t="s">
        <v>37</v>
      </c>
      <c r="B30" s="3" t="s">
        <v>9</v>
      </c>
      <c r="C30" s="16"/>
      <c r="D30" s="16">
        <v>45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9" x14ac:dyDescent="1.1499999999999999">
      <c r="A31" s="16"/>
      <c r="B31" s="3" t="s">
        <v>34</v>
      </c>
      <c r="C31" s="16">
        <f>C26+C27+C28+C29+C30</f>
        <v>65</v>
      </c>
      <c r="D31" s="16">
        <f t="shared" ref="D31:AM31" si="2">D26+D27+D28+D29+D30</f>
        <v>45</v>
      </c>
      <c r="E31" s="16">
        <f t="shared" si="2"/>
        <v>0</v>
      </c>
      <c r="F31" s="16">
        <f t="shared" si="2"/>
        <v>0</v>
      </c>
      <c r="G31" s="16">
        <f t="shared" si="2"/>
        <v>50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26</v>
      </c>
      <c r="L31" s="16">
        <f t="shared" si="2"/>
        <v>45.4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6">
        <f t="shared" si="2"/>
        <v>20</v>
      </c>
      <c r="Q31" s="16">
        <f t="shared" si="2"/>
        <v>0</v>
      </c>
      <c r="R31" s="16">
        <f t="shared" si="2"/>
        <v>6</v>
      </c>
      <c r="S31" s="16">
        <f t="shared" si="2"/>
        <v>0</v>
      </c>
      <c r="T31" s="16">
        <f t="shared" si="2"/>
        <v>0</v>
      </c>
      <c r="U31" s="16">
        <f t="shared" si="2"/>
        <v>0</v>
      </c>
      <c r="V31" s="16">
        <f t="shared" si="2"/>
        <v>0</v>
      </c>
      <c r="W31" s="16">
        <f t="shared" si="2"/>
        <v>0</v>
      </c>
      <c r="X31" s="16">
        <f t="shared" si="2"/>
        <v>122</v>
      </c>
      <c r="Y31" s="16">
        <f t="shared" si="2"/>
        <v>0</v>
      </c>
      <c r="Z31" s="16">
        <f t="shared" si="2"/>
        <v>0</v>
      </c>
      <c r="AA31" s="16">
        <f t="shared" si="2"/>
        <v>0</v>
      </c>
      <c r="AB31" s="16">
        <f t="shared" si="2"/>
        <v>200</v>
      </c>
      <c r="AC31" s="16">
        <f t="shared" si="2"/>
        <v>0</v>
      </c>
      <c r="AD31" s="16">
        <f t="shared" si="2"/>
        <v>0</v>
      </c>
      <c r="AE31" s="16">
        <f t="shared" si="2"/>
        <v>0</v>
      </c>
      <c r="AF31" s="16">
        <f t="shared" si="2"/>
        <v>0</v>
      </c>
      <c r="AG31" s="16">
        <f t="shared" si="2"/>
        <v>4</v>
      </c>
      <c r="AH31" s="16">
        <f t="shared" si="2"/>
        <v>4</v>
      </c>
      <c r="AI31" s="16">
        <f t="shared" si="2"/>
        <v>0</v>
      </c>
      <c r="AJ31" s="16">
        <f t="shared" si="2"/>
        <v>0</v>
      </c>
      <c r="AK31" s="16">
        <f t="shared" si="2"/>
        <v>0</v>
      </c>
      <c r="AL31" s="16">
        <f t="shared" si="2"/>
        <v>0</v>
      </c>
      <c r="AM31" s="16">
        <f t="shared" si="2"/>
        <v>0</v>
      </c>
    </row>
    <row r="32" spans="1:39" ht="166.5" hidden="1" x14ac:dyDescent="1.1499999999999999">
      <c r="A32" s="16"/>
      <c r="B32" s="3" t="s">
        <v>113</v>
      </c>
      <c r="C32" s="16">
        <f t="shared" ref="C32:L32" si="3">C14+C24</f>
        <v>180</v>
      </c>
      <c r="D32" s="16">
        <f t="shared" si="3"/>
        <v>110</v>
      </c>
      <c r="E32" s="16">
        <f t="shared" si="3"/>
        <v>60.3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16">
        <f t="shared" si="3"/>
        <v>61</v>
      </c>
      <c r="J32" s="16">
        <f t="shared" si="3"/>
        <v>212</v>
      </c>
      <c r="K32" s="16">
        <f t="shared" si="3"/>
        <v>196.9</v>
      </c>
      <c r="L32" s="16">
        <f t="shared" si="3"/>
        <v>6</v>
      </c>
      <c r="M32" s="16"/>
      <c r="N32" s="16">
        <f>N14+N24</f>
        <v>6</v>
      </c>
      <c r="O32" s="16">
        <f>O14+O24</f>
        <v>0</v>
      </c>
      <c r="P32" s="16">
        <f>P14+P24</f>
        <v>65</v>
      </c>
      <c r="Q32" s="16"/>
      <c r="R32" s="16">
        <f t="shared" ref="R32:W32" si="4">R14+R24</f>
        <v>3</v>
      </c>
      <c r="S32" s="16">
        <f t="shared" si="4"/>
        <v>3.5</v>
      </c>
      <c r="T32" s="16">
        <f t="shared" si="4"/>
        <v>0</v>
      </c>
      <c r="U32" s="16">
        <f t="shared" si="4"/>
        <v>2</v>
      </c>
      <c r="V32" s="16">
        <f t="shared" si="4"/>
        <v>46</v>
      </c>
      <c r="W32" s="16">
        <f t="shared" si="4"/>
        <v>105</v>
      </c>
      <c r="X32" s="16"/>
      <c r="Y32" s="16">
        <f t="shared" ref="Y32:AI32" si="5">Y14+Y24</f>
        <v>0</v>
      </c>
      <c r="Z32" s="16">
        <f t="shared" si="5"/>
        <v>0</v>
      </c>
      <c r="AA32" s="16">
        <f t="shared" si="5"/>
        <v>0</v>
      </c>
      <c r="AB32" s="16">
        <f t="shared" si="5"/>
        <v>182</v>
      </c>
      <c r="AC32" s="16">
        <f t="shared" si="5"/>
        <v>139</v>
      </c>
      <c r="AD32" s="16">
        <f t="shared" si="5"/>
        <v>27</v>
      </c>
      <c r="AE32" s="16">
        <f t="shared" si="5"/>
        <v>16</v>
      </c>
      <c r="AF32" s="16">
        <f t="shared" si="5"/>
        <v>12</v>
      </c>
      <c r="AG32" s="16">
        <f t="shared" si="5"/>
        <v>30.8</v>
      </c>
      <c r="AH32" s="16">
        <f t="shared" si="5"/>
        <v>10</v>
      </c>
      <c r="AI32" s="16">
        <f t="shared" si="5"/>
        <v>22</v>
      </c>
      <c r="AJ32" s="16">
        <v>1.5</v>
      </c>
      <c r="AK32" s="16">
        <v>7</v>
      </c>
      <c r="AL32" s="16">
        <f>AL14+AL24</f>
        <v>1.7</v>
      </c>
    </row>
    <row r="33" spans="1:38" x14ac:dyDescent="1.1499999999999999">
      <c r="A33" s="16"/>
      <c r="B33" s="3" t="s">
        <v>69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x14ac:dyDescent="1.1499999999999999">
      <c r="A34" s="16"/>
      <c r="B34" s="3" t="s">
        <v>72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x14ac:dyDescent="1.1499999999999999">
      <c r="A35" s="16"/>
      <c r="B35" s="3" t="s">
        <v>140</v>
      </c>
      <c r="C35" s="16">
        <f t="shared" ref="C35:AI35" si="6">C14+C24</f>
        <v>180</v>
      </c>
      <c r="D35" s="16">
        <f t="shared" si="6"/>
        <v>110</v>
      </c>
      <c r="E35" s="16">
        <f t="shared" si="6"/>
        <v>60.3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61</v>
      </c>
      <c r="J35" s="16">
        <f t="shared" si="6"/>
        <v>212</v>
      </c>
      <c r="K35" s="16">
        <f t="shared" si="6"/>
        <v>196.9</v>
      </c>
      <c r="L35" s="16">
        <f t="shared" si="6"/>
        <v>6</v>
      </c>
      <c r="M35" s="16">
        <f t="shared" si="6"/>
        <v>0</v>
      </c>
      <c r="N35" s="16">
        <f t="shared" si="6"/>
        <v>6</v>
      </c>
      <c r="O35" s="16">
        <f t="shared" si="6"/>
        <v>0</v>
      </c>
      <c r="P35" s="16">
        <f t="shared" si="6"/>
        <v>65</v>
      </c>
      <c r="Q35" s="16">
        <f t="shared" si="6"/>
        <v>0</v>
      </c>
      <c r="R35" s="16">
        <f t="shared" si="6"/>
        <v>3</v>
      </c>
      <c r="S35" s="16">
        <f t="shared" si="6"/>
        <v>3.5</v>
      </c>
      <c r="T35" s="16">
        <f t="shared" si="6"/>
        <v>0</v>
      </c>
      <c r="U35" s="16">
        <f t="shared" si="6"/>
        <v>2</v>
      </c>
      <c r="V35" s="16">
        <f t="shared" si="6"/>
        <v>46</v>
      </c>
      <c r="W35" s="16">
        <f t="shared" si="6"/>
        <v>105</v>
      </c>
      <c r="X35" s="16">
        <f t="shared" si="6"/>
        <v>0</v>
      </c>
      <c r="Y35" s="16">
        <f t="shared" si="6"/>
        <v>0</v>
      </c>
      <c r="Z35" s="16">
        <f t="shared" si="6"/>
        <v>0</v>
      </c>
      <c r="AA35" s="16">
        <f t="shared" si="6"/>
        <v>0</v>
      </c>
      <c r="AB35" s="16">
        <f t="shared" si="6"/>
        <v>182</v>
      </c>
      <c r="AC35" s="16">
        <f t="shared" si="6"/>
        <v>139</v>
      </c>
      <c r="AD35" s="16">
        <f t="shared" si="6"/>
        <v>27</v>
      </c>
      <c r="AE35" s="16">
        <f t="shared" si="6"/>
        <v>16</v>
      </c>
      <c r="AF35" s="16">
        <f t="shared" si="6"/>
        <v>12</v>
      </c>
      <c r="AG35" s="16">
        <f t="shared" si="6"/>
        <v>30.8</v>
      </c>
      <c r="AH35" s="16">
        <f t="shared" si="6"/>
        <v>10</v>
      </c>
      <c r="AI35" s="16">
        <f t="shared" si="6"/>
        <v>22</v>
      </c>
      <c r="AJ35" s="16">
        <v>1.3</v>
      </c>
      <c r="AK35" s="16">
        <v>6.5</v>
      </c>
      <c r="AL35" s="16">
        <f>AL14+AL24</f>
        <v>1.7</v>
      </c>
    </row>
    <row r="36" spans="1:38" x14ac:dyDescent="1.1499999999999999">
      <c r="A36" s="16"/>
      <c r="B36" s="3" t="s">
        <v>143</v>
      </c>
      <c r="C36" s="16">
        <f>C24+C31</f>
        <v>155</v>
      </c>
      <c r="D36" s="16">
        <f t="shared" ref="D36:AL36" si="7">D24+D31</f>
        <v>125</v>
      </c>
      <c r="E36" s="16">
        <f t="shared" si="7"/>
        <v>48.3</v>
      </c>
      <c r="F36" s="16">
        <f t="shared" si="7"/>
        <v>0</v>
      </c>
      <c r="G36" s="16">
        <f t="shared" si="7"/>
        <v>50</v>
      </c>
      <c r="H36" s="16">
        <f t="shared" si="7"/>
        <v>0</v>
      </c>
      <c r="I36" s="16">
        <f t="shared" si="7"/>
        <v>61</v>
      </c>
      <c r="J36" s="16">
        <f t="shared" si="7"/>
        <v>212</v>
      </c>
      <c r="K36" s="16">
        <f t="shared" si="7"/>
        <v>222.9</v>
      </c>
      <c r="L36" s="16">
        <f t="shared" si="7"/>
        <v>51.4</v>
      </c>
      <c r="M36" s="16">
        <f t="shared" si="7"/>
        <v>0</v>
      </c>
      <c r="N36" s="16">
        <f t="shared" si="7"/>
        <v>0</v>
      </c>
      <c r="O36" s="16">
        <f t="shared" si="7"/>
        <v>0</v>
      </c>
      <c r="P36" s="16">
        <f t="shared" si="7"/>
        <v>48</v>
      </c>
      <c r="Q36" s="16">
        <f t="shared" si="7"/>
        <v>0</v>
      </c>
      <c r="R36" s="16">
        <f t="shared" si="7"/>
        <v>9</v>
      </c>
      <c r="S36" s="16">
        <f t="shared" si="7"/>
        <v>0</v>
      </c>
      <c r="T36" s="16">
        <f t="shared" si="7"/>
        <v>0</v>
      </c>
      <c r="U36" s="16">
        <f t="shared" si="7"/>
        <v>2</v>
      </c>
      <c r="V36" s="16">
        <f t="shared" si="7"/>
        <v>46</v>
      </c>
      <c r="W36" s="16">
        <f t="shared" si="7"/>
        <v>105</v>
      </c>
      <c r="X36" s="16">
        <f t="shared" si="7"/>
        <v>122</v>
      </c>
      <c r="Y36" s="16">
        <f t="shared" si="7"/>
        <v>0</v>
      </c>
      <c r="Z36" s="16">
        <f t="shared" si="7"/>
        <v>0</v>
      </c>
      <c r="AA36" s="16">
        <f t="shared" si="7"/>
        <v>0</v>
      </c>
      <c r="AB36" s="16">
        <f t="shared" si="7"/>
        <v>212</v>
      </c>
      <c r="AC36" s="16">
        <f t="shared" si="7"/>
        <v>0</v>
      </c>
      <c r="AD36" s="16">
        <f t="shared" si="7"/>
        <v>21</v>
      </c>
      <c r="AE36" s="16">
        <f t="shared" si="7"/>
        <v>0</v>
      </c>
      <c r="AF36" s="16">
        <f t="shared" si="7"/>
        <v>0</v>
      </c>
      <c r="AG36" s="16">
        <f t="shared" si="7"/>
        <v>26.8</v>
      </c>
      <c r="AH36" s="16">
        <f t="shared" si="7"/>
        <v>14</v>
      </c>
      <c r="AI36" s="16">
        <f t="shared" si="7"/>
        <v>10</v>
      </c>
      <c r="AJ36" s="16">
        <v>1.5</v>
      </c>
      <c r="AK36" s="16">
        <v>7</v>
      </c>
      <c r="AL36" s="16">
        <f t="shared" si="7"/>
        <v>1.7</v>
      </c>
    </row>
    <row r="37" spans="1:38" ht="75" customHeight="1" x14ac:dyDescent="1.1499999999999999">
      <c r="A37" s="56" t="s">
        <v>97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x14ac:dyDescent="1.1499999999999999">
      <c r="A38" s="56" t="s">
        <v>11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ht="74.25" customHeight="1" x14ac:dyDescent="1.1499999999999999">
      <c r="A39" s="57" t="s">
        <v>36</v>
      </c>
      <c r="B39" s="56" t="s">
        <v>20</v>
      </c>
      <c r="C39" s="55" t="s">
        <v>33</v>
      </c>
      <c r="D39" s="55" t="s">
        <v>9</v>
      </c>
      <c r="E39" s="55" t="s">
        <v>52</v>
      </c>
      <c r="F39" s="55" t="s">
        <v>96</v>
      </c>
      <c r="G39" s="55" t="s">
        <v>87</v>
      </c>
      <c r="H39" s="55" t="s">
        <v>88</v>
      </c>
      <c r="I39" s="55" t="s">
        <v>89</v>
      </c>
      <c r="J39" s="55" t="s">
        <v>53</v>
      </c>
      <c r="K39" s="55" t="s">
        <v>54</v>
      </c>
      <c r="L39" s="55" t="s">
        <v>129</v>
      </c>
      <c r="M39" s="55" t="s">
        <v>127</v>
      </c>
      <c r="N39" s="55" t="s">
        <v>92</v>
      </c>
      <c r="O39" s="55" t="s">
        <v>55</v>
      </c>
      <c r="P39" s="55" t="s">
        <v>130</v>
      </c>
      <c r="Q39" s="55" t="s">
        <v>132</v>
      </c>
      <c r="R39" s="55" t="s">
        <v>93</v>
      </c>
      <c r="S39" s="55" t="s">
        <v>71</v>
      </c>
      <c r="T39" s="55" t="s">
        <v>65</v>
      </c>
      <c r="U39" s="55" t="s">
        <v>62</v>
      </c>
      <c r="V39" s="55" t="s">
        <v>59</v>
      </c>
      <c r="W39" s="55" t="s">
        <v>94</v>
      </c>
      <c r="X39" s="55" t="s">
        <v>128</v>
      </c>
      <c r="Y39" s="55" t="s">
        <v>91</v>
      </c>
      <c r="Z39" s="55" t="s">
        <v>90</v>
      </c>
      <c r="AA39" s="55" t="s">
        <v>66</v>
      </c>
      <c r="AB39" s="55" t="s">
        <v>137</v>
      </c>
      <c r="AC39" s="55" t="s">
        <v>58</v>
      </c>
      <c r="AD39" s="55" t="s">
        <v>60</v>
      </c>
      <c r="AE39" s="55" t="s">
        <v>61</v>
      </c>
      <c r="AF39" s="55" t="s">
        <v>138</v>
      </c>
      <c r="AG39" s="55" t="s">
        <v>56</v>
      </c>
      <c r="AH39" s="55" t="s">
        <v>57</v>
      </c>
      <c r="AI39" s="55" t="s">
        <v>67</v>
      </c>
      <c r="AJ39" s="55" t="s">
        <v>68</v>
      </c>
      <c r="AK39" s="55" t="s">
        <v>63</v>
      </c>
      <c r="AL39" s="55" t="s">
        <v>64</v>
      </c>
    </row>
    <row r="40" spans="1:38" ht="402" customHeight="1" x14ac:dyDescent="1.1499999999999999">
      <c r="A40" s="57"/>
      <c r="B40" s="5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1:38" x14ac:dyDescent="1.1499999999999999">
      <c r="A41" s="16">
        <v>1</v>
      </c>
      <c r="B41" s="2">
        <v>2</v>
      </c>
      <c r="C41" s="16">
        <v>3</v>
      </c>
      <c r="D41" s="16">
        <v>4</v>
      </c>
      <c r="E41" s="16">
        <v>5</v>
      </c>
      <c r="F41" s="16">
        <v>6</v>
      </c>
      <c r="G41" s="16">
        <v>7</v>
      </c>
      <c r="H41" s="16">
        <v>8</v>
      </c>
      <c r="I41" s="16">
        <v>9</v>
      </c>
      <c r="J41" s="16">
        <v>10</v>
      </c>
      <c r="K41" s="16">
        <v>11</v>
      </c>
      <c r="L41" s="16">
        <v>12</v>
      </c>
      <c r="M41" s="16">
        <v>13</v>
      </c>
      <c r="N41" s="16">
        <v>14</v>
      </c>
      <c r="O41" s="16">
        <v>15</v>
      </c>
      <c r="P41" s="16">
        <v>16</v>
      </c>
      <c r="Q41" s="16">
        <v>17</v>
      </c>
      <c r="R41" s="16">
        <v>18</v>
      </c>
      <c r="S41" s="16">
        <v>19</v>
      </c>
      <c r="T41" s="16">
        <v>20</v>
      </c>
      <c r="U41" s="16">
        <v>21</v>
      </c>
      <c r="V41" s="16">
        <v>22</v>
      </c>
      <c r="W41" s="16">
        <v>23</v>
      </c>
      <c r="X41" s="16">
        <v>24</v>
      </c>
      <c r="Y41" s="16">
        <v>25</v>
      </c>
      <c r="Z41" s="16">
        <v>26</v>
      </c>
      <c r="AA41" s="16">
        <v>27</v>
      </c>
      <c r="AB41" s="16">
        <v>28</v>
      </c>
      <c r="AC41" s="16">
        <v>29</v>
      </c>
      <c r="AD41" s="16">
        <v>30</v>
      </c>
      <c r="AE41" s="16">
        <v>31</v>
      </c>
      <c r="AF41" s="16">
        <v>32</v>
      </c>
      <c r="AG41" s="16">
        <v>33</v>
      </c>
      <c r="AH41" s="16">
        <v>34</v>
      </c>
      <c r="AI41" s="16">
        <v>35</v>
      </c>
      <c r="AJ41" s="16">
        <v>36</v>
      </c>
      <c r="AK41" s="16">
        <v>37</v>
      </c>
      <c r="AL41" s="16">
        <v>38</v>
      </c>
    </row>
    <row r="42" spans="1:38" x14ac:dyDescent="1.1499999999999999">
      <c r="A42" s="56" t="s">
        <v>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x14ac:dyDescent="1.1499999999999999">
      <c r="A43" s="16">
        <v>5</v>
      </c>
      <c r="B43" s="3" t="s">
        <v>133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>
        <v>80</v>
      </c>
      <c r="AC43" s="16"/>
      <c r="AD43" s="16"/>
      <c r="AE43" s="16"/>
      <c r="AF43" s="16"/>
      <c r="AG43" s="16">
        <v>13</v>
      </c>
      <c r="AH43" s="16"/>
      <c r="AI43" s="16">
        <v>120</v>
      </c>
      <c r="AJ43" s="16"/>
      <c r="AK43" s="16"/>
      <c r="AL43" s="16"/>
    </row>
    <row r="44" spans="1:38" x14ac:dyDescent="1.1499999999999999">
      <c r="A44" s="4">
        <v>16</v>
      </c>
      <c r="B44" s="3" t="s">
        <v>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>
        <v>25</v>
      </c>
      <c r="Q44" s="16"/>
      <c r="R44" s="16"/>
      <c r="S44" s="16"/>
      <c r="T44" s="16"/>
      <c r="U44" s="16">
        <v>2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x14ac:dyDescent="1.1499999999999999">
      <c r="A45" s="4">
        <v>8</v>
      </c>
      <c r="B45" s="3" t="s">
        <v>131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>
        <v>16</v>
      </c>
      <c r="AF45" s="16"/>
      <c r="AG45" s="16"/>
      <c r="AH45" s="16"/>
      <c r="AI45" s="16"/>
      <c r="AJ45" s="16"/>
      <c r="AK45" s="16"/>
      <c r="AL45" s="16"/>
    </row>
    <row r="46" spans="1:38" x14ac:dyDescent="1.1499999999999999">
      <c r="A46" s="4">
        <v>3</v>
      </c>
      <c r="B46" s="3" t="s">
        <v>138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>
        <v>12</v>
      </c>
      <c r="AG46" s="16"/>
      <c r="AH46" s="16"/>
      <c r="AI46" s="16"/>
      <c r="AJ46" s="16"/>
      <c r="AK46" s="16"/>
      <c r="AL46" s="16"/>
    </row>
    <row r="47" spans="1:38" x14ac:dyDescent="1.1499999999999999">
      <c r="A47" s="16" t="s">
        <v>37</v>
      </c>
      <c r="B47" s="3" t="s">
        <v>9</v>
      </c>
      <c r="C47" s="16"/>
      <c r="D47" s="16">
        <v>30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x14ac:dyDescent="1.1499999999999999">
      <c r="A48" s="16" t="s">
        <v>37</v>
      </c>
      <c r="B48" s="3" t="s">
        <v>33</v>
      </c>
      <c r="C48" s="16">
        <v>90</v>
      </c>
      <c r="D48" s="16"/>
      <c r="E48" s="16"/>
      <c r="F48" s="16"/>
      <c r="G48" s="16"/>
      <c r="H48" s="16"/>
      <c r="I48" s="16"/>
      <c r="J48" s="16"/>
      <c r="K48" s="5"/>
      <c r="L48" s="5"/>
      <c r="M48" s="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9" x14ac:dyDescent="1.1499999999999999">
      <c r="A49" s="16"/>
      <c r="B49" s="3" t="s">
        <v>34</v>
      </c>
      <c r="C49" s="16">
        <f>C43+C44+C45+C46+C47+C48</f>
        <v>90</v>
      </c>
      <c r="D49" s="16">
        <f t="shared" ref="D49:AM49" si="8">D43+D44+D45+D46+D47+D48</f>
        <v>30</v>
      </c>
      <c r="E49" s="16">
        <f t="shared" si="8"/>
        <v>0</v>
      </c>
      <c r="F49" s="16">
        <f t="shared" si="8"/>
        <v>0</v>
      </c>
      <c r="G49" s="16">
        <f t="shared" si="8"/>
        <v>0</v>
      </c>
      <c r="H49" s="16">
        <f t="shared" si="8"/>
        <v>0</v>
      </c>
      <c r="I49" s="16">
        <f t="shared" si="8"/>
        <v>0</v>
      </c>
      <c r="J49" s="16">
        <f t="shared" si="8"/>
        <v>0</v>
      </c>
      <c r="K49" s="16">
        <f t="shared" si="8"/>
        <v>0</v>
      </c>
      <c r="L49" s="16">
        <f t="shared" si="8"/>
        <v>0</v>
      </c>
      <c r="M49" s="16">
        <f t="shared" si="8"/>
        <v>0</v>
      </c>
      <c r="N49" s="16">
        <f t="shared" si="8"/>
        <v>0</v>
      </c>
      <c r="O49" s="16">
        <f t="shared" si="8"/>
        <v>0</v>
      </c>
      <c r="P49" s="16">
        <f t="shared" si="8"/>
        <v>25</v>
      </c>
      <c r="Q49" s="16">
        <f t="shared" si="8"/>
        <v>0</v>
      </c>
      <c r="R49" s="16">
        <f t="shared" si="8"/>
        <v>0</v>
      </c>
      <c r="S49" s="16">
        <f t="shared" si="8"/>
        <v>0</v>
      </c>
      <c r="T49" s="16">
        <f t="shared" si="8"/>
        <v>0</v>
      </c>
      <c r="U49" s="16">
        <f t="shared" si="8"/>
        <v>2</v>
      </c>
      <c r="V49" s="16">
        <f t="shared" si="8"/>
        <v>0</v>
      </c>
      <c r="W49" s="16">
        <f t="shared" si="8"/>
        <v>0</v>
      </c>
      <c r="X49" s="16">
        <f t="shared" si="8"/>
        <v>0</v>
      </c>
      <c r="Y49" s="16">
        <f t="shared" si="8"/>
        <v>0</v>
      </c>
      <c r="Z49" s="16">
        <f t="shared" si="8"/>
        <v>0</v>
      </c>
      <c r="AA49" s="16">
        <f t="shared" si="8"/>
        <v>0</v>
      </c>
      <c r="AB49" s="16">
        <f t="shared" si="8"/>
        <v>80</v>
      </c>
      <c r="AC49" s="16">
        <f t="shared" si="8"/>
        <v>0</v>
      </c>
      <c r="AD49" s="16">
        <f t="shared" si="8"/>
        <v>0</v>
      </c>
      <c r="AE49" s="16">
        <f t="shared" si="8"/>
        <v>16</v>
      </c>
      <c r="AF49" s="16">
        <f t="shared" si="8"/>
        <v>12</v>
      </c>
      <c r="AG49" s="16">
        <f t="shared" si="8"/>
        <v>13</v>
      </c>
      <c r="AH49" s="16">
        <f t="shared" si="8"/>
        <v>0</v>
      </c>
      <c r="AI49" s="16">
        <f t="shared" si="8"/>
        <v>120</v>
      </c>
      <c r="AJ49" s="16">
        <f t="shared" si="8"/>
        <v>0</v>
      </c>
      <c r="AK49" s="16">
        <f t="shared" si="8"/>
        <v>0</v>
      </c>
      <c r="AL49" s="16">
        <f t="shared" si="8"/>
        <v>0</v>
      </c>
      <c r="AM49" s="16">
        <f t="shared" si="8"/>
        <v>0</v>
      </c>
    </row>
    <row r="50" spans="1:39" x14ac:dyDescent="1.1499999999999999">
      <c r="A50" s="56" t="s">
        <v>10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9" ht="166.5" x14ac:dyDescent="1.1499999999999999">
      <c r="A51" s="16">
        <v>37</v>
      </c>
      <c r="B51" s="3" t="s">
        <v>114</v>
      </c>
      <c r="C51" s="12"/>
      <c r="D51" s="12"/>
      <c r="E51" s="12"/>
      <c r="F51" s="12"/>
      <c r="G51" s="12"/>
      <c r="H51" s="12"/>
      <c r="I51" s="12"/>
      <c r="J51" s="12">
        <v>89</v>
      </c>
      <c r="K51" s="12">
        <v>12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>
        <v>19</v>
      </c>
      <c r="AA51" s="12"/>
      <c r="AB51" s="12"/>
      <c r="AC51" s="12"/>
      <c r="AD51" s="12"/>
      <c r="AE51" s="12"/>
      <c r="AF51" s="12"/>
      <c r="AG51" s="12"/>
      <c r="AH51" s="12">
        <v>7</v>
      </c>
      <c r="AI51" s="12">
        <v>10</v>
      </c>
      <c r="AJ51" s="12"/>
      <c r="AK51" s="12"/>
      <c r="AL51" s="12"/>
    </row>
    <row r="52" spans="1:39" ht="166.5" x14ac:dyDescent="1.1499999999999999">
      <c r="A52" s="16">
        <v>20</v>
      </c>
      <c r="B52" s="3" t="s">
        <v>78</v>
      </c>
      <c r="C52" s="16"/>
      <c r="D52" s="16"/>
      <c r="E52" s="16"/>
      <c r="F52" s="16"/>
      <c r="G52" s="16"/>
      <c r="H52" s="16"/>
      <c r="I52" s="16"/>
      <c r="J52" s="16">
        <v>69</v>
      </c>
      <c r="K52" s="16">
        <v>59</v>
      </c>
      <c r="L52" s="16"/>
      <c r="M52" s="16"/>
      <c r="N52" s="16"/>
      <c r="O52" s="16"/>
      <c r="P52" s="16"/>
      <c r="Q52" s="16"/>
      <c r="R52" s="16">
        <v>2</v>
      </c>
      <c r="S52" s="16"/>
      <c r="T52" s="16"/>
      <c r="U52" s="16"/>
      <c r="V52" s="16">
        <v>27</v>
      </c>
      <c r="W52" s="16"/>
      <c r="X52" s="16"/>
      <c r="Y52" s="16"/>
      <c r="Z52" s="16"/>
      <c r="AA52" s="16">
        <v>13</v>
      </c>
      <c r="AB52" s="16"/>
      <c r="AC52" s="16"/>
      <c r="AD52" s="16">
        <v>9</v>
      </c>
      <c r="AE52" s="16"/>
      <c r="AF52" s="16"/>
      <c r="AG52" s="16">
        <v>5</v>
      </c>
      <c r="AH52" s="16"/>
      <c r="AI52" s="16"/>
      <c r="AJ52" s="16"/>
      <c r="AK52" s="16"/>
      <c r="AL52" s="16"/>
    </row>
    <row r="53" spans="1:39" ht="166.5" x14ac:dyDescent="1.1499999999999999">
      <c r="A53" s="16">
        <v>80</v>
      </c>
      <c r="B53" s="3" t="s">
        <v>116</v>
      </c>
      <c r="C53" s="16"/>
      <c r="D53" s="16"/>
      <c r="E53" s="16"/>
      <c r="F53" s="16"/>
      <c r="G53" s="16">
        <v>82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>
        <v>8</v>
      </c>
      <c r="AH53" s="16"/>
      <c r="AI53" s="16"/>
      <c r="AJ53" s="16"/>
      <c r="AK53" s="16"/>
      <c r="AL53" s="16"/>
    </row>
    <row r="54" spans="1:39" x14ac:dyDescent="1.1499999999999999">
      <c r="A54" s="16">
        <v>69</v>
      </c>
      <c r="B54" s="3" t="s">
        <v>81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>
        <v>178</v>
      </c>
      <c r="W54" s="16"/>
      <c r="X54" s="16"/>
      <c r="Y54" s="16"/>
      <c r="Z54" s="16"/>
      <c r="AA54" s="16"/>
      <c r="AB54" s="16">
        <v>10</v>
      </c>
      <c r="AC54" s="16"/>
      <c r="AD54" s="16"/>
      <c r="AE54" s="16"/>
      <c r="AF54" s="16"/>
      <c r="AG54" s="16">
        <v>10</v>
      </c>
      <c r="AH54" s="16"/>
      <c r="AI54" s="16"/>
      <c r="AJ54" s="16"/>
      <c r="AK54" s="16"/>
      <c r="AL54" s="16"/>
    </row>
    <row r="55" spans="1:39" x14ac:dyDescent="1.1499999999999999">
      <c r="A55" s="4">
        <v>25</v>
      </c>
      <c r="B55" s="3" t="s">
        <v>42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>
        <v>25</v>
      </c>
      <c r="P55" s="16">
        <v>20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9" x14ac:dyDescent="1.1499999999999999">
      <c r="A56" s="12" t="s">
        <v>37</v>
      </c>
      <c r="B56" s="13" t="s">
        <v>158</v>
      </c>
      <c r="C56" s="12"/>
      <c r="D56" s="12"/>
      <c r="E56" s="12"/>
      <c r="F56" s="12"/>
      <c r="G56" s="12"/>
      <c r="H56" s="12"/>
      <c r="I56" s="12"/>
      <c r="J56" s="12"/>
      <c r="K56" s="11"/>
      <c r="L56" s="11">
        <v>150</v>
      </c>
      <c r="M56" s="11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39" x14ac:dyDescent="1.1499999999999999">
      <c r="A57" s="16" t="s">
        <v>37</v>
      </c>
      <c r="B57" s="3" t="s">
        <v>33</v>
      </c>
      <c r="C57" s="16">
        <v>90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9" x14ac:dyDescent="1.1499999999999999">
      <c r="A58" s="16" t="s">
        <v>37</v>
      </c>
      <c r="B58" s="3" t="s">
        <v>9</v>
      </c>
      <c r="C58" s="16"/>
      <c r="D58" s="16">
        <v>80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9" x14ac:dyDescent="1.1499999999999999">
      <c r="A59" s="16"/>
      <c r="B59" s="3" t="s">
        <v>34</v>
      </c>
      <c r="C59" s="16">
        <f t="shared" ref="C59:AL59" si="9">SUM(C51:C58)</f>
        <v>90</v>
      </c>
      <c r="D59" s="16">
        <f t="shared" si="9"/>
        <v>80</v>
      </c>
      <c r="E59" s="16">
        <f t="shared" si="9"/>
        <v>0</v>
      </c>
      <c r="F59" s="16">
        <f t="shared" si="9"/>
        <v>0</v>
      </c>
      <c r="G59" s="16">
        <f t="shared" si="9"/>
        <v>82</v>
      </c>
      <c r="H59" s="16">
        <f t="shared" si="9"/>
        <v>0</v>
      </c>
      <c r="I59" s="16">
        <f t="shared" si="9"/>
        <v>0</v>
      </c>
      <c r="J59" s="16">
        <f t="shared" si="9"/>
        <v>158</v>
      </c>
      <c r="K59" s="16">
        <f t="shared" si="9"/>
        <v>71</v>
      </c>
      <c r="L59" s="16">
        <f t="shared" si="9"/>
        <v>150</v>
      </c>
      <c r="M59" s="16">
        <f t="shared" si="9"/>
        <v>0</v>
      </c>
      <c r="N59" s="16">
        <f t="shared" si="9"/>
        <v>0</v>
      </c>
      <c r="O59" s="16">
        <f t="shared" si="9"/>
        <v>25</v>
      </c>
      <c r="P59" s="16">
        <f t="shared" si="9"/>
        <v>20</v>
      </c>
      <c r="Q59" s="16">
        <f t="shared" si="9"/>
        <v>0</v>
      </c>
      <c r="R59" s="16">
        <f t="shared" si="9"/>
        <v>2</v>
      </c>
      <c r="S59" s="16">
        <f t="shared" si="9"/>
        <v>0</v>
      </c>
      <c r="T59" s="16">
        <f t="shared" si="9"/>
        <v>0</v>
      </c>
      <c r="U59" s="16">
        <f t="shared" si="9"/>
        <v>0</v>
      </c>
      <c r="V59" s="16">
        <f t="shared" si="9"/>
        <v>205</v>
      </c>
      <c r="W59" s="16">
        <f t="shared" si="9"/>
        <v>0</v>
      </c>
      <c r="X59" s="16">
        <f t="shared" si="9"/>
        <v>0</v>
      </c>
      <c r="Y59" s="16">
        <f t="shared" si="9"/>
        <v>0</v>
      </c>
      <c r="Z59" s="16">
        <f t="shared" si="9"/>
        <v>19</v>
      </c>
      <c r="AA59" s="16">
        <f t="shared" si="9"/>
        <v>13</v>
      </c>
      <c r="AB59" s="16">
        <f t="shared" si="9"/>
        <v>10</v>
      </c>
      <c r="AC59" s="16">
        <f t="shared" si="9"/>
        <v>0</v>
      </c>
      <c r="AD59" s="16">
        <f t="shared" si="9"/>
        <v>9</v>
      </c>
      <c r="AE59" s="16">
        <f t="shared" si="9"/>
        <v>0</v>
      </c>
      <c r="AF59" s="16">
        <f t="shared" si="9"/>
        <v>0</v>
      </c>
      <c r="AG59" s="16">
        <f t="shared" si="9"/>
        <v>23</v>
      </c>
      <c r="AH59" s="16">
        <f t="shared" si="9"/>
        <v>7</v>
      </c>
      <c r="AI59" s="16">
        <f t="shared" si="9"/>
        <v>10</v>
      </c>
      <c r="AJ59" s="16">
        <f t="shared" si="9"/>
        <v>0</v>
      </c>
      <c r="AK59" s="16">
        <f t="shared" si="9"/>
        <v>0</v>
      </c>
      <c r="AL59" s="16">
        <f t="shared" si="9"/>
        <v>0</v>
      </c>
    </row>
    <row r="60" spans="1:39" x14ac:dyDescent="1.1499999999999999">
      <c r="A60" s="57" t="s">
        <v>35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39" ht="166.5" x14ac:dyDescent="1.1499999999999999">
      <c r="A61" s="16">
        <v>62</v>
      </c>
      <c r="B61" s="3" t="s">
        <v>48</v>
      </c>
      <c r="C61" s="16"/>
      <c r="D61" s="16"/>
      <c r="E61" s="16">
        <v>5</v>
      </c>
      <c r="F61" s="16"/>
      <c r="G61" s="16"/>
      <c r="H61" s="16"/>
      <c r="I61" s="16"/>
      <c r="J61" s="16">
        <v>203</v>
      </c>
      <c r="K61" s="16">
        <v>107</v>
      </c>
      <c r="L61" s="16"/>
      <c r="M61" s="16"/>
      <c r="N61" s="16"/>
      <c r="O61" s="16"/>
      <c r="P61" s="16"/>
      <c r="Q61" s="16"/>
      <c r="R61" s="16">
        <v>5</v>
      </c>
      <c r="S61" s="16"/>
      <c r="T61" s="16"/>
      <c r="U61" s="16"/>
      <c r="V61" s="16"/>
      <c r="W61" s="16"/>
      <c r="X61" s="16">
        <v>90</v>
      </c>
      <c r="Y61" s="16"/>
      <c r="Z61" s="16"/>
      <c r="AA61" s="16"/>
      <c r="AB61" s="16"/>
      <c r="AC61" s="16"/>
      <c r="AD61" s="16">
        <v>9</v>
      </c>
      <c r="AE61" s="16"/>
      <c r="AF61" s="16"/>
      <c r="AG61" s="16">
        <v>5</v>
      </c>
      <c r="AH61" s="16">
        <v>8</v>
      </c>
      <c r="AI61" s="16"/>
      <c r="AJ61" s="16"/>
      <c r="AK61" s="16"/>
      <c r="AL61" s="16"/>
    </row>
    <row r="62" spans="1:39" x14ac:dyDescent="1.1499999999999999">
      <c r="A62" s="12">
        <v>77</v>
      </c>
      <c r="B62" s="13" t="s">
        <v>104</v>
      </c>
      <c r="C62" s="12"/>
      <c r="D62" s="12"/>
      <c r="E62" s="12"/>
      <c r="F62" s="12"/>
      <c r="G62" s="12"/>
      <c r="H62" s="12"/>
      <c r="I62" s="12"/>
      <c r="J62" s="12"/>
      <c r="K62" s="11"/>
      <c r="L62" s="11">
        <v>16</v>
      </c>
      <c r="M62" s="11"/>
      <c r="N62" s="12"/>
      <c r="O62" s="12"/>
      <c r="P62" s="12">
        <v>25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9" ht="166.5" x14ac:dyDescent="1.1499999999999999">
      <c r="A63" s="12" t="s">
        <v>37</v>
      </c>
      <c r="B63" s="13" t="s">
        <v>157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>
        <v>50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39" x14ac:dyDescent="1.1499999999999999">
      <c r="A64" s="16" t="s">
        <v>37</v>
      </c>
      <c r="B64" s="3" t="s">
        <v>33</v>
      </c>
      <c r="C64" s="16">
        <v>65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9" x14ac:dyDescent="1.1499999999999999">
      <c r="A65" s="16" t="s">
        <v>37</v>
      </c>
      <c r="B65" s="3" t="s">
        <v>9</v>
      </c>
      <c r="C65" s="16"/>
      <c r="D65" s="16">
        <v>45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9" x14ac:dyDescent="1.1499999999999999">
      <c r="A66" s="16"/>
      <c r="B66" s="3" t="s">
        <v>34</v>
      </c>
      <c r="C66" s="16">
        <f t="shared" ref="C66:AL66" si="10">C61+C62+C63+C64+C65</f>
        <v>65</v>
      </c>
      <c r="D66" s="16">
        <f t="shared" si="10"/>
        <v>45</v>
      </c>
      <c r="E66" s="16">
        <f t="shared" si="10"/>
        <v>5</v>
      </c>
      <c r="F66" s="16">
        <f t="shared" si="10"/>
        <v>0</v>
      </c>
      <c r="G66" s="16">
        <f t="shared" si="10"/>
        <v>0</v>
      </c>
      <c r="H66" s="16">
        <f t="shared" si="10"/>
        <v>0</v>
      </c>
      <c r="I66" s="16">
        <f t="shared" si="10"/>
        <v>0</v>
      </c>
      <c r="J66" s="16">
        <f t="shared" si="10"/>
        <v>203</v>
      </c>
      <c r="K66" s="16">
        <f t="shared" si="10"/>
        <v>107</v>
      </c>
      <c r="L66" s="16">
        <f t="shared" si="10"/>
        <v>16</v>
      </c>
      <c r="M66" s="16">
        <f t="shared" si="10"/>
        <v>0</v>
      </c>
      <c r="N66" s="16">
        <f t="shared" si="10"/>
        <v>0</v>
      </c>
      <c r="O66" s="16">
        <f t="shared" si="10"/>
        <v>0</v>
      </c>
      <c r="P66" s="16">
        <f t="shared" si="10"/>
        <v>25</v>
      </c>
      <c r="Q66" s="16">
        <f t="shared" si="10"/>
        <v>50</v>
      </c>
      <c r="R66" s="16">
        <f t="shared" si="10"/>
        <v>5</v>
      </c>
      <c r="S66" s="16">
        <f t="shared" si="10"/>
        <v>0</v>
      </c>
      <c r="T66" s="16">
        <f t="shared" si="10"/>
        <v>0</v>
      </c>
      <c r="U66" s="16">
        <f t="shared" si="10"/>
        <v>0</v>
      </c>
      <c r="V66" s="16">
        <f t="shared" si="10"/>
        <v>0</v>
      </c>
      <c r="W66" s="16">
        <f t="shared" si="10"/>
        <v>0</v>
      </c>
      <c r="X66" s="16">
        <f t="shared" si="10"/>
        <v>90</v>
      </c>
      <c r="Y66" s="16">
        <f t="shared" si="10"/>
        <v>0</v>
      </c>
      <c r="Z66" s="16">
        <f t="shared" si="10"/>
        <v>0</v>
      </c>
      <c r="AA66" s="16">
        <f t="shared" si="10"/>
        <v>0</v>
      </c>
      <c r="AB66" s="16">
        <f t="shared" si="10"/>
        <v>0</v>
      </c>
      <c r="AC66" s="16">
        <f t="shared" si="10"/>
        <v>0</v>
      </c>
      <c r="AD66" s="16">
        <f t="shared" si="10"/>
        <v>9</v>
      </c>
      <c r="AE66" s="16">
        <f t="shared" si="10"/>
        <v>0</v>
      </c>
      <c r="AF66" s="16">
        <f t="shared" si="10"/>
        <v>0</v>
      </c>
      <c r="AG66" s="16">
        <f t="shared" si="10"/>
        <v>5</v>
      </c>
      <c r="AH66" s="16">
        <f t="shared" si="10"/>
        <v>8</v>
      </c>
      <c r="AI66" s="16">
        <f t="shared" si="10"/>
        <v>0</v>
      </c>
      <c r="AJ66" s="16">
        <f t="shared" si="10"/>
        <v>0</v>
      </c>
      <c r="AK66" s="16">
        <f t="shared" si="10"/>
        <v>0</v>
      </c>
      <c r="AL66" s="16">
        <f t="shared" si="10"/>
        <v>0</v>
      </c>
      <c r="AM66" s="16" t="e">
        <f>#REF!+AM61+AM64+AM62+AM65</f>
        <v>#REF!</v>
      </c>
    </row>
    <row r="67" spans="1:39" x14ac:dyDescent="1.1499999999999999">
      <c r="A67" s="16"/>
      <c r="B67" s="3" t="s">
        <v>69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9" x14ac:dyDescent="1.1499999999999999">
      <c r="A68" s="16"/>
      <c r="B68" s="3" t="s">
        <v>72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9" ht="166.5" hidden="1" x14ac:dyDescent="1.1499999999999999">
      <c r="A69" s="16"/>
      <c r="B69" s="3" t="s">
        <v>113</v>
      </c>
      <c r="C69" s="16">
        <f t="shared" ref="C69:L69" si="11">C49+C59</f>
        <v>180</v>
      </c>
      <c r="D69" s="16">
        <f t="shared" si="11"/>
        <v>110</v>
      </c>
      <c r="E69" s="16">
        <f t="shared" si="11"/>
        <v>0</v>
      </c>
      <c r="F69" s="16">
        <f t="shared" si="11"/>
        <v>0</v>
      </c>
      <c r="G69" s="16">
        <f t="shared" si="11"/>
        <v>82</v>
      </c>
      <c r="H69" s="16">
        <f t="shared" si="11"/>
        <v>0</v>
      </c>
      <c r="I69" s="16">
        <f t="shared" si="11"/>
        <v>0</v>
      </c>
      <c r="J69" s="16">
        <f t="shared" si="11"/>
        <v>158</v>
      </c>
      <c r="K69" s="16">
        <f t="shared" si="11"/>
        <v>71</v>
      </c>
      <c r="L69" s="16">
        <f t="shared" si="11"/>
        <v>150</v>
      </c>
      <c r="M69" s="16"/>
      <c r="N69" s="16">
        <f>N49+N59</f>
        <v>0</v>
      </c>
      <c r="O69" s="16">
        <f>O49+O59</f>
        <v>25</v>
      </c>
      <c r="P69" s="16">
        <f>P49+P59</f>
        <v>45</v>
      </c>
      <c r="Q69" s="16"/>
      <c r="R69" s="16">
        <f t="shared" ref="R69:W69" si="12">R49+R59</f>
        <v>2</v>
      </c>
      <c r="S69" s="16">
        <f t="shared" si="12"/>
        <v>0</v>
      </c>
      <c r="T69" s="16">
        <f t="shared" si="12"/>
        <v>0</v>
      </c>
      <c r="U69" s="16">
        <f t="shared" si="12"/>
        <v>2</v>
      </c>
      <c r="V69" s="16">
        <f t="shared" si="12"/>
        <v>205</v>
      </c>
      <c r="W69" s="16">
        <f t="shared" si="12"/>
        <v>0</v>
      </c>
      <c r="X69" s="16"/>
      <c r="Y69" s="16">
        <f t="shared" ref="Y69:AI69" si="13">Y49+Y59</f>
        <v>0</v>
      </c>
      <c r="Z69" s="16">
        <f t="shared" si="13"/>
        <v>19</v>
      </c>
      <c r="AA69" s="16">
        <f t="shared" si="13"/>
        <v>13</v>
      </c>
      <c r="AB69" s="16">
        <f t="shared" si="13"/>
        <v>90</v>
      </c>
      <c r="AC69" s="16">
        <f t="shared" si="13"/>
        <v>0</v>
      </c>
      <c r="AD69" s="16">
        <f t="shared" si="13"/>
        <v>9</v>
      </c>
      <c r="AE69" s="16">
        <f t="shared" si="13"/>
        <v>16</v>
      </c>
      <c r="AF69" s="16">
        <f t="shared" si="13"/>
        <v>12</v>
      </c>
      <c r="AG69" s="16">
        <f t="shared" si="13"/>
        <v>36</v>
      </c>
      <c r="AH69" s="16">
        <f t="shared" si="13"/>
        <v>7</v>
      </c>
      <c r="AI69" s="16">
        <f t="shared" si="13"/>
        <v>130</v>
      </c>
      <c r="AJ69" s="16">
        <v>1.3</v>
      </c>
      <c r="AK69" s="16">
        <v>6.5</v>
      </c>
      <c r="AL69" s="16">
        <f>AL49+AL59</f>
        <v>0</v>
      </c>
    </row>
    <row r="70" spans="1:39" x14ac:dyDescent="1.1499999999999999">
      <c r="A70" s="16"/>
      <c r="B70" s="3" t="s">
        <v>140</v>
      </c>
      <c r="C70" s="16">
        <f t="shared" ref="C70:AI70" si="14">C49+C59</f>
        <v>180</v>
      </c>
      <c r="D70" s="16">
        <f t="shared" si="14"/>
        <v>110</v>
      </c>
      <c r="E70" s="16">
        <f t="shared" si="14"/>
        <v>0</v>
      </c>
      <c r="F70" s="16">
        <f t="shared" si="14"/>
        <v>0</v>
      </c>
      <c r="G70" s="16">
        <f t="shared" si="14"/>
        <v>82</v>
      </c>
      <c r="H70" s="16">
        <f t="shared" si="14"/>
        <v>0</v>
      </c>
      <c r="I70" s="16">
        <f t="shared" si="14"/>
        <v>0</v>
      </c>
      <c r="J70" s="16">
        <f t="shared" si="14"/>
        <v>158</v>
      </c>
      <c r="K70" s="16">
        <f t="shared" si="14"/>
        <v>71</v>
      </c>
      <c r="L70" s="16">
        <f t="shared" si="14"/>
        <v>150</v>
      </c>
      <c r="M70" s="16">
        <f t="shared" si="14"/>
        <v>0</v>
      </c>
      <c r="N70" s="16">
        <f t="shared" si="14"/>
        <v>0</v>
      </c>
      <c r="O70" s="16">
        <f t="shared" si="14"/>
        <v>25</v>
      </c>
      <c r="P70" s="16">
        <f t="shared" si="14"/>
        <v>45</v>
      </c>
      <c r="Q70" s="16">
        <f t="shared" si="14"/>
        <v>0</v>
      </c>
      <c r="R70" s="16">
        <f t="shared" si="14"/>
        <v>2</v>
      </c>
      <c r="S70" s="16">
        <f t="shared" si="14"/>
        <v>0</v>
      </c>
      <c r="T70" s="16">
        <f t="shared" si="14"/>
        <v>0</v>
      </c>
      <c r="U70" s="16">
        <f t="shared" si="14"/>
        <v>2</v>
      </c>
      <c r="V70" s="16">
        <f t="shared" si="14"/>
        <v>205</v>
      </c>
      <c r="W70" s="16">
        <f t="shared" si="14"/>
        <v>0</v>
      </c>
      <c r="X70" s="16">
        <f t="shared" si="14"/>
        <v>0</v>
      </c>
      <c r="Y70" s="16">
        <f t="shared" si="14"/>
        <v>0</v>
      </c>
      <c r="Z70" s="16">
        <f t="shared" si="14"/>
        <v>19</v>
      </c>
      <c r="AA70" s="16">
        <f t="shared" si="14"/>
        <v>13</v>
      </c>
      <c r="AB70" s="16">
        <f t="shared" si="14"/>
        <v>90</v>
      </c>
      <c r="AC70" s="16">
        <f t="shared" si="14"/>
        <v>0</v>
      </c>
      <c r="AD70" s="16">
        <f t="shared" si="14"/>
        <v>9</v>
      </c>
      <c r="AE70" s="16">
        <f t="shared" si="14"/>
        <v>16</v>
      </c>
      <c r="AF70" s="16">
        <f t="shared" si="14"/>
        <v>12</v>
      </c>
      <c r="AG70" s="16">
        <f t="shared" si="14"/>
        <v>36</v>
      </c>
      <c r="AH70" s="16">
        <f t="shared" si="14"/>
        <v>7</v>
      </c>
      <c r="AI70" s="16">
        <f t="shared" si="14"/>
        <v>130</v>
      </c>
      <c r="AJ70" s="16">
        <v>1.3</v>
      </c>
      <c r="AK70" s="16">
        <v>6.5</v>
      </c>
      <c r="AL70" s="16">
        <f>AL49+AL59</f>
        <v>0</v>
      </c>
    </row>
    <row r="71" spans="1:39" x14ac:dyDescent="1.1499999999999999">
      <c r="A71" s="16"/>
      <c r="B71" s="3" t="s">
        <v>143</v>
      </c>
      <c r="C71" s="16">
        <f t="shared" ref="C71:AI71" si="15">C59+C66</f>
        <v>155</v>
      </c>
      <c r="D71" s="16">
        <f t="shared" si="15"/>
        <v>125</v>
      </c>
      <c r="E71" s="16">
        <f t="shared" si="15"/>
        <v>5</v>
      </c>
      <c r="F71" s="16">
        <f t="shared" si="15"/>
        <v>0</v>
      </c>
      <c r="G71" s="16">
        <f t="shared" si="15"/>
        <v>82</v>
      </c>
      <c r="H71" s="16">
        <f t="shared" si="15"/>
        <v>0</v>
      </c>
      <c r="I71" s="16">
        <f t="shared" si="15"/>
        <v>0</v>
      </c>
      <c r="J71" s="16">
        <f t="shared" si="15"/>
        <v>361</v>
      </c>
      <c r="K71" s="16">
        <f t="shared" si="15"/>
        <v>178</v>
      </c>
      <c r="L71" s="16">
        <f t="shared" si="15"/>
        <v>166</v>
      </c>
      <c r="M71" s="16">
        <f t="shared" si="15"/>
        <v>0</v>
      </c>
      <c r="N71" s="16">
        <f t="shared" si="15"/>
        <v>0</v>
      </c>
      <c r="O71" s="16">
        <f t="shared" si="15"/>
        <v>25</v>
      </c>
      <c r="P71" s="16">
        <f t="shared" si="15"/>
        <v>45</v>
      </c>
      <c r="Q71" s="16">
        <f t="shared" si="15"/>
        <v>50</v>
      </c>
      <c r="R71" s="16">
        <f t="shared" si="15"/>
        <v>7</v>
      </c>
      <c r="S71" s="16">
        <f t="shared" si="15"/>
        <v>0</v>
      </c>
      <c r="T71" s="16">
        <f t="shared" si="15"/>
        <v>0</v>
      </c>
      <c r="U71" s="16">
        <f t="shared" si="15"/>
        <v>0</v>
      </c>
      <c r="V71" s="16">
        <f t="shared" si="15"/>
        <v>205</v>
      </c>
      <c r="W71" s="16">
        <f t="shared" si="15"/>
        <v>0</v>
      </c>
      <c r="X71" s="16">
        <f t="shared" si="15"/>
        <v>90</v>
      </c>
      <c r="Y71" s="16">
        <f t="shared" si="15"/>
        <v>0</v>
      </c>
      <c r="Z71" s="16">
        <f t="shared" si="15"/>
        <v>19</v>
      </c>
      <c r="AA71" s="16">
        <f t="shared" si="15"/>
        <v>13</v>
      </c>
      <c r="AB71" s="16">
        <f t="shared" si="15"/>
        <v>10</v>
      </c>
      <c r="AC71" s="16">
        <f t="shared" si="15"/>
        <v>0</v>
      </c>
      <c r="AD71" s="16">
        <f t="shared" si="15"/>
        <v>18</v>
      </c>
      <c r="AE71" s="16">
        <f t="shared" si="15"/>
        <v>0</v>
      </c>
      <c r="AF71" s="16">
        <f t="shared" si="15"/>
        <v>0</v>
      </c>
      <c r="AG71" s="16">
        <f t="shared" si="15"/>
        <v>28</v>
      </c>
      <c r="AH71" s="16">
        <f t="shared" si="15"/>
        <v>15</v>
      </c>
      <c r="AI71" s="16">
        <f t="shared" si="15"/>
        <v>10</v>
      </c>
      <c r="AJ71" s="16">
        <v>1.5</v>
      </c>
      <c r="AK71" s="16">
        <v>7</v>
      </c>
      <c r="AL71" s="16">
        <f>AL59+AL66</f>
        <v>0</v>
      </c>
      <c r="AM71" s="16" t="e">
        <f>AM59+AM66</f>
        <v>#REF!</v>
      </c>
    </row>
    <row r="72" spans="1:39" s="7" customFormat="1" ht="75" customHeight="1" x14ac:dyDescent="1.1499999999999999">
      <c r="A72" s="56" t="s">
        <v>97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</row>
    <row r="73" spans="1:39" x14ac:dyDescent="1.1499999999999999">
      <c r="A73" s="56" t="s">
        <v>12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</row>
    <row r="74" spans="1:39" ht="74.25" customHeight="1" x14ac:dyDescent="1.1499999999999999">
      <c r="A74" s="57" t="s">
        <v>36</v>
      </c>
      <c r="B74" s="56" t="s">
        <v>20</v>
      </c>
      <c r="C74" s="55" t="s">
        <v>33</v>
      </c>
      <c r="D74" s="55" t="s">
        <v>9</v>
      </c>
      <c r="E74" s="55" t="s">
        <v>52</v>
      </c>
      <c r="F74" s="55" t="s">
        <v>96</v>
      </c>
      <c r="G74" s="55" t="s">
        <v>87</v>
      </c>
      <c r="H74" s="55" t="s">
        <v>88</v>
      </c>
      <c r="I74" s="55" t="s">
        <v>89</v>
      </c>
      <c r="J74" s="55" t="s">
        <v>53</v>
      </c>
      <c r="K74" s="55" t="s">
        <v>54</v>
      </c>
      <c r="L74" s="55" t="s">
        <v>129</v>
      </c>
      <c r="M74" s="55" t="s">
        <v>127</v>
      </c>
      <c r="N74" s="55" t="s">
        <v>92</v>
      </c>
      <c r="O74" s="55" t="s">
        <v>55</v>
      </c>
      <c r="P74" s="55" t="s">
        <v>130</v>
      </c>
      <c r="Q74" s="55" t="s">
        <v>132</v>
      </c>
      <c r="R74" s="55" t="s">
        <v>93</v>
      </c>
      <c r="S74" s="55" t="s">
        <v>71</v>
      </c>
      <c r="T74" s="55" t="s">
        <v>65</v>
      </c>
      <c r="U74" s="55" t="s">
        <v>62</v>
      </c>
      <c r="V74" s="55" t="s">
        <v>59</v>
      </c>
      <c r="W74" s="55" t="s">
        <v>94</v>
      </c>
      <c r="X74" s="55" t="s">
        <v>128</v>
      </c>
      <c r="Y74" s="55" t="s">
        <v>91</v>
      </c>
      <c r="Z74" s="55" t="s">
        <v>90</v>
      </c>
      <c r="AA74" s="55" t="s">
        <v>66</v>
      </c>
      <c r="AB74" s="55" t="s">
        <v>137</v>
      </c>
      <c r="AC74" s="55" t="s">
        <v>58</v>
      </c>
      <c r="AD74" s="55" t="s">
        <v>60</v>
      </c>
      <c r="AE74" s="55" t="s">
        <v>61</v>
      </c>
      <c r="AF74" s="55" t="s">
        <v>138</v>
      </c>
      <c r="AG74" s="55" t="s">
        <v>56</v>
      </c>
      <c r="AH74" s="55" t="s">
        <v>57</v>
      </c>
      <c r="AI74" s="55" t="s">
        <v>67</v>
      </c>
      <c r="AJ74" s="55" t="s">
        <v>68</v>
      </c>
      <c r="AK74" s="55" t="s">
        <v>63</v>
      </c>
      <c r="AL74" s="55" t="s">
        <v>64</v>
      </c>
    </row>
    <row r="75" spans="1:39" ht="409.6" customHeight="1" x14ac:dyDescent="1.1499999999999999">
      <c r="A75" s="57"/>
      <c r="B75" s="56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</row>
    <row r="76" spans="1:39" x14ac:dyDescent="1.1499999999999999">
      <c r="A76" s="16">
        <v>1</v>
      </c>
      <c r="B76" s="2">
        <v>2</v>
      </c>
      <c r="C76" s="16">
        <v>3</v>
      </c>
      <c r="D76" s="16">
        <v>4</v>
      </c>
      <c r="E76" s="16">
        <v>5</v>
      </c>
      <c r="F76" s="16">
        <v>6</v>
      </c>
      <c r="G76" s="16">
        <v>7</v>
      </c>
      <c r="H76" s="16">
        <v>8</v>
      </c>
      <c r="I76" s="16">
        <v>9</v>
      </c>
      <c r="J76" s="16">
        <v>10</v>
      </c>
      <c r="K76" s="16">
        <v>11</v>
      </c>
      <c r="L76" s="16">
        <v>12</v>
      </c>
      <c r="M76" s="16">
        <v>13</v>
      </c>
      <c r="N76" s="16">
        <v>14</v>
      </c>
      <c r="O76" s="16">
        <v>15</v>
      </c>
      <c r="P76" s="16">
        <v>16</v>
      </c>
      <c r="Q76" s="16">
        <v>17</v>
      </c>
      <c r="R76" s="16">
        <v>18</v>
      </c>
      <c r="S76" s="16">
        <v>19</v>
      </c>
      <c r="T76" s="16">
        <v>20</v>
      </c>
      <c r="U76" s="16">
        <v>21</v>
      </c>
      <c r="V76" s="16">
        <v>22</v>
      </c>
      <c r="W76" s="16">
        <v>23</v>
      </c>
      <c r="X76" s="16">
        <v>24</v>
      </c>
      <c r="Y76" s="16">
        <v>25</v>
      </c>
      <c r="Z76" s="16">
        <v>26</v>
      </c>
      <c r="AA76" s="16">
        <v>27</v>
      </c>
      <c r="AB76" s="16">
        <v>28</v>
      </c>
      <c r="AC76" s="16">
        <v>29</v>
      </c>
      <c r="AD76" s="16">
        <v>30</v>
      </c>
      <c r="AE76" s="16">
        <v>31</v>
      </c>
      <c r="AF76" s="16">
        <v>32</v>
      </c>
      <c r="AG76" s="16">
        <v>33</v>
      </c>
      <c r="AH76" s="16">
        <v>34</v>
      </c>
      <c r="AI76" s="16">
        <v>35</v>
      </c>
      <c r="AJ76" s="16">
        <v>36</v>
      </c>
      <c r="AK76" s="16">
        <v>37</v>
      </c>
      <c r="AL76" s="16">
        <v>38</v>
      </c>
    </row>
    <row r="77" spans="1:39" x14ac:dyDescent="1.1499999999999999">
      <c r="A77" s="56" t="s">
        <v>7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</row>
    <row r="78" spans="1:39" x14ac:dyDescent="1.1499999999999999">
      <c r="A78" s="16">
        <v>54</v>
      </c>
      <c r="B78" s="3" t="s">
        <v>120</v>
      </c>
      <c r="C78" s="16"/>
      <c r="D78" s="16"/>
      <c r="E78" s="16"/>
      <c r="F78" s="16"/>
      <c r="G78" s="16">
        <v>50</v>
      </c>
      <c r="H78" s="16"/>
      <c r="I78" s="16"/>
      <c r="J78" s="16"/>
      <c r="K78" s="16"/>
      <c r="L78" s="16"/>
      <c r="M78" s="16"/>
      <c r="N78" s="16"/>
      <c r="O78" s="16"/>
      <c r="P78" s="16">
        <v>5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>
        <v>105</v>
      </c>
      <c r="AC78" s="16"/>
      <c r="AD78" s="16"/>
      <c r="AE78" s="16"/>
      <c r="AF78" s="16"/>
      <c r="AG78" s="16">
        <v>6</v>
      </c>
      <c r="AH78" s="16"/>
      <c r="AI78" s="16"/>
      <c r="AJ78" s="16"/>
      <c r="AK78" s="16"/>
      <c r="AL78" s="16"/>
    </row>
    <row r="79" spans="1:39" x14ac:dyDescent="1.1499999999999999">
      <c r="A79" s="4">
        <v>7</v>
      </c>
      <c r="B79" s="3" t="s">
        <v>152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31</v>
      </c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9" ht="166.5" x14ac:dyDescent="1.1499999999999999">
      <c r="A80" s="16">
        <v>2</v>
      </c>
      <c r="B80" s="3" t="s">
        <v>41</v>
      </c>
      <c r="C80" s="16"/>
      <c r="D80" s="16"/>
      <c r="E80" s="16"/>
      <c r="F80" s="16"/>
      <c r="G80" s="16"/>
      <c r="H80" s="16"/>
      <c r="I80" s="16"/>
      <c r="J80" s="16"/>
      <c r="K80" s="5"/>
      <c r="L80" s="5"/>
      <c r="M80" s="5"/>
      <c r="N80" s="16"/>
      <c r="O80" s="16"/>
      <c r="P80" s="16">
        <v>25</v>
      </c>
      <c r="Q80" s="16"/>
      <c r="R80" s="16"/>
      <c r="S80" s="16">
        <v>3.5</v>
      </c>
      <c r="T80" s="16"/>
      <c r="U80" s="16"/>
      <c r="V80" s="16"/>
      <c r="W80" s="16"/>
      <c r="X80" s="16"/>
      <c r="Y80" s="16"/>
      <c r="Z80" s="16"/>
      <c r="AA80" s="16"/>
      <c r="AB80" s="16">
        <v>120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x14ac:dyDescent="1.1499999999999999">
      <c r="A81" s="4">
        <v>3</v>
      </c>
      <c r="B81" s="3" t="s">
        <v>138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>
        <v>12</v>
      </c>
      <c r="AG81" s="16"/>
      <c r="AH81" s="16"/>
      <c r="AI81" s="16"/>
      <c r="AJ81" s="16"/>
      <c r="AK81" s="16"/>
      <c r="AL81" s="16"/>
    </row>
    <row r="82" spans="1:38" x14ac:dyDescent="1.1499999999999999">
      <c r="A82" s="16" t="s">
        <v>37</v>
      </c>
      <c r="B82" s="3" t="s">
        <v>9</v>
      </c>
      <c r="C82" s="16"/>
      <c r="D82" s="16">
        <v>30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x14ac:dyDescent="1.1499999999999999">
      <c r="A83" s="16" t="s">
        <v>37</v>
      </c>
      <c r="B83" s="3" t="s">
        <v>33</v>
      </c>
      <c r="C83" s="16">
        <v>90</v>
      </c>
      <c r="D83" s="16"/>
      <c r="E83" s="16"/>
      <c r="F83" s="16"/>
      <c r="G83" s="16"/>
      <c r="H83" s="16"/>
      <c r="I83" s="16"/>
      <c r="J83" s="16"/>
      <c r="K83" s="5"/>
      <c r="L83" s="5"/>
      <c r="M83" s="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x14ac:dyDescent="1.1499999999999999">
      <c r="A84" s="16"/>
      <c r="B84" s="3" t="s">
        <v>34</v>
      </c>
      <c r="C84" s="16">
        <f t="shared" ref="C84:AL84" si="16">SUM(C78:C83)</f>
        <v>90</v>
      </c>
      <c r="D84" s="16">
        <f t="shared" si="16"/>
        <v>30</v>
      </c>
      <c r="E84" s="16">
        <f t="shared" si="16"/>
        <v>0</v>
      </c>
      <c r="F84" s="16">
        <f t="shared" si="16"/>
        <v>0</v>
      </c>
      <c r="G84" s="16">
        <f t="shared" si="16"/>
        <v>50</v>
      </c>
      <c r="H84" s="16">
        <f t="shared" si="16"/>
        <v>0</v>
      </c>
      <c r="I84" s="16">
        <f t="shared" si="16"/>
        <v>0</v>
      </c>
      <c r="J84" s="16">
        <f t="shared" si="16"/>
        <v>0</v>
      </c>
      <c r="K84" s="16">
        <f t="shared" si="16"/>
        <v>0</v>
      </c>
      <c r="L84" s="16">
        <f t="shared" si="16"/>
        <v>0</v>
      </c>
      <c r="M84" s="16">
        <f t="shared" si="16"/>
        <v>0</v>
      </c>
      <c r="N84" s="16">
        <f t="shared" si="16"/>
        <v>0</v>
      </c>
      <c r="O84" s="16">
        <f t="shared" si="16"/>
        <v>0</v>
      </c>
      <c r="P84" s="16">
        <f t="shared" si="16"/>
        <v>30</v>
      </c>
      <c r="Q84" s="16">
        <f t="shared" si="16"/>
        <v>0</v>
      </c>
      <c r="R84" s="16">
        <f t="shared" si="16"/>
        <v>0</v>
      </c>
      <c r="S84" s="16">
        <f t="shared" si="16"/>
        <v>3.5</v>
      </c>
      <c r="T84" s="16">
        <f t="shared" si="16"/>
        <v>0</v>
      </c>
      <c r="U84" s="16">
        <f t="shared" si="16"/>
        <v>0</v>
      </c>
      <c r="V84" s="16">
        <f t="shared" si="16"/>
        <v>0</v>
      </c>
      <c r="W84" s="16">
        <f t="shared" si="16"/>
        <v>0</v>
      </c>
      <c r="X84" s="16">
        <f t="shared" si="16"/>
        <v>0</v>
      </c>
      <c r="Y84" s="16">
        <f t="shared" si="16"/>
        <v>0</v>
      </c>
      <c r="Z84" s="16">
        <f t="shared" si="16"/>
        <v>0</v>
      </c>
      <c r="AA84" s="16">
        <f t="shared" si="16"/>
        <v>31</v>
      </c>
      <c r="AB84" s="16">
        <f t="shared" si="16"/>
        <v>225</v>
      </c>
      <c r="AC84" s="16">
        <f t="shared" si="16"/>
        <v>0</v>
      </c>
      <c r="AD84" s="16">
        <f t="shared" si="16"/>
        <v>0</v>
      </c>
      <c r="AE84" s="16">
        <f t="shared" si="16"/>
        <v>0</v>
      </c>
      <c r="AF84" s="16">
        <f t="shared" si="16"/>
        <v>12</v>
      </c>
      <c r="AG84" s="16">
        <f t="shared" si="16"/>
        <v>6</v>
      </c>
      <c r="AH84" s="16">
        <f t="shared" si="16"/>
        <v>0</v>
      </c>
      <c r="AI84" s="16">
        <f t="shared" si="16"/>
        <v>0</v>
      </c>
      <c r="AJ84" s="16">
        <f t="shared" si="16"/>
        <v>0</v>
      </c>
      <c r="AK84" s="16">
        <f t="shared" si="16"/>
        <v>0</v>
      </c>
      <c r="AL84" s="16">
        <f t="shared" si="16"/>
        <v>0</v>
      </c>
    </row>
    <row r="85" spans="1:38" x14ac:dyDescent="1.1499999999999999">
      <c r="A85" s="56" t="s">
        <v>10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</row>
    <row r="86" spans="1:38" x14ac:dyDescent="1.1499999999999999">
      <c r="A86" s="16">
        <v>100</v>
      </c>
      <c r="B86" s="3" t="s">
        <v>144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>
        <v>203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38" ht="166.5" x14ac:dyDescent="1.1499999999999999">
      <c r="A87" s="16">
        <v>28</v>
      </c>
      <c r="B87" s="3" t="s">
        <v>105</v>
      </c>
      <c r="C87" s="16"/>
      <c r="D87" s="16"/>
      <c r="E87" s="16"/>
      <c r="F87" s="16"/>
      <c r="G87" s="16"/>
      <c r="H87" s="16"/>
      <c r="I87" s="16"/>
      <c r="J87" s="16">
        <v>37</v>
      </c>
      <c r="K87" s="16">
        <v>123</v>
      </c>
      <c r="L87" s="16"/>
      <c r="M87" s="16"/>
      <c r="N87" s="16"/>
      <c r="O87" s="16"/>
      <c r="P87" s="16">
        <v>3</v>
      </c>
      <c r="Q87" s="16"/>
      <c r="R87" s="16">
        <v>4</v>
      </c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>
        <v>9</v>
      </c>
      <c r="AE87" s="16"/>
      <c r="AF87" s="16"/>
      <c r="AG87" s="16">
        <v>5</v>
      </c>
      <c r="AH87" s="16"/>
      <c r="AI87" s="16"/>
      <c r="AJ87" s="16"/>
      <c r="AK87" s="16"/>
      <c r="AL87" s="16"/>
    </row>
    <row r="88" spans="1:38" ht="166.5" x14ac:dyDescent="1.1499999999999999">
      <c r="A88" s="16">
        <v>70</v>
      </c>
      <c r="B88" s="3" t="s">
        <v>155</v>
      </c>
      <c r="C88" s="16"/>
      <c r="D88" s="16"/>
      <c r="E88" s="16">
        <v>7</v>
      </c>
      <c r="F88" s="16"/>
      <c r="G88" s="16">
        <v>6</v>
      </c>
      <c r="H88" s="16"/>
      <c r="I88" s="16"/>
      <c r="J88" s="16"/>
      <c r="K88" s="16">
        <v>36</v>
      </c>
      <c r="L88" s="16"/>
      <c r="M88" s="16"/>
      <c r="N88" s="16"/>
      <c r="O88" s="16"/>
      <c r="P88" s="16"/>
      <c r="Q88" s="16"/>
      <c r="R88" s="16"/>
      <c r="S88" s="4"/>
      <c r="T88" s="16"/>
      <c r="U88" s="16"/>
      <c r="V88" s="16">
        <v>91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>
        <v>11</v>
      </c>
      <c r="AH88" s="16"/>
      <c r="AI88" s="16"/>
      <c r="AJ88" s="16"/>
      <c r="AK88" s="16"/>
      <c r="AL88" s="16"/>
    </row>
    <row r="89" spans="1:38" x14ac:dyDescent="1.1499999999999999">
      <c r="A89" s="16">
        <v>88</v>
      </c>
      <c r="B89" s="3" t="s">
        <v>74</v>
      </c>
      <c r="C89" s="12"/>
      <c r="D89" s="12"/>
      <c r="E89" s="12">
        <v>1.5</v>
      </c>
      <c r="F89" s="12"/>
      <c r="G89" s="12"/>
      <c r="H89" s="12"/>
      <c r="I89" s="12"/>
      <c r="J89" s="12"/>
      <c r="K89" s="12">
        <v>5.2</v>
      </c>
      <c r="L89" s="12"/>
      <c r="M89" s="12"/>
      <c r="N89" s="12"/>
      <c r="O89" s="12"/>
      <c r="P89" s="12">
        <v>0.5</v>
      </c>
      <c r="Q89" s="12"/>
      <c r="R89" s="12">
        <v>6</v>
      </c>
      <c r="S89" s="14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>
        <v>1</v>
      </c>
      <c r="AH89" s="12"/>
      <c r="AI89" s="12"/>
      <c r="AJ89" s="12"/>
      <c r="AK89" s="12"/>
      <c r="AL89" s="12"/>
    </row>
    <row r="90" spans="1:38" ht="166.5" x14ac:dyDescent="1.1499999999999999">
      <c r="A90" s="16">
        <v>10.102</v>
      </c>
      <c r="B90" s="3" t="s">
        <v>159</v>
      </c>
      <c r="C90" s="16"/>
      <c r="D90" s="16"/>
      <c r="E90" s="16"/>
      <c r="F90" s="16"/>
      <c r="G90" s="16"/>
      <c r="H90" s="16"/>
      <c r="I90" s="16"/>
      <c r="J90" s="16">
        <v>236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>
        <v>28</v>
      </c>
      <c r="AC90" s="16"/>
      <c r="AD90" s="16"/>
      <c r="AE90" s="16"/>
      <c r="AF90" s="16"/>
      <c r="AG90" s="16">
        <v>7</v>
      </c>
      <c r="AH90" s="16"/>
      <c r="AI90" s="16"/>
      <c r="AJ90" s="16"/>
      <c r="AK90" s="16"/>
      <c r="AL90" s="16"/>
    </row>
    <row r="91" spans="1:38" x14ac:dyDescent="1.1499999999999999">
      <c r="A91" s="16">
        <v>36</v>
      </c>
      <c r="B91" s="3" t="s">
        <v>40</v>
      </c>
      <c r="C91" s="16"/>
      <c r="D91" s="16"/>
      <c r="E91" s="16"/>
      <c r="F91" s="16"/>
      <c r="G91" s="16"/>
      <c r="H91" s="16"/>
      <c r="I91" s="16"/>
      <c r="J91" s="16"/>
      <c r="K91" s="5"/>
      <c r="L91" s="5"/>
      <c r="M91" s="5"/>
      <c r="N91" s="16"/>
      <c r="O91" s="16"/>
      <c r="P91" s="16">
        <v>25</v>
      </c>
      <c r="Q91" s="16"/>
      <c r="R91" s="16"/>
      <c r="S91" s="16"/>
      <c r="T91" s="16"/>
      <c r="U91" s="16">
        <v>2</v>
      </c>
      <c r="V91" s="16"/>
      <c r="W91" s="16"/>
      <c r="X91" s="16"/>
      <c r="Y91" s="16"/>
      <c r="Z91" s="16"/>
      <c r="AA91" s="16"/>
      <c r="AB91" s="16">
        <v>100</v>
      </c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66.5" x14ac:dyDescent="1.1499999999999999">
      <c r="A92" s="16">
        <v>101</v>
      </c>
      <c r="B92" s="3" t="s">
        <v>153</v>
      </c>
      <c r="C92" s="16"/>
      <c r="D92" s="16"/>
      <c r="E92" s="16">
        <v>54</v>
      </c>
      <c r="F92" s="16"/>
      <c r="G92" s="16"/>
      <c r="H92" s="16"/>
      <c r="I92" s="16"/>
      <c r="J92" s="16"/>
      <c r="K92" s="5"/>
      <c r="L92" s="5"/>
      <c r="M92" s="5"/>
      <c r="N92" s="16"/>
      <c r="O92" s="16"/>
      <c r="P92" s="16">
        <v>6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>
        <v>46</v>
      </c>
      <c r="AD92" s="16"/>
      <c r="AE92" s="16"/>
      <c r="AF92" s="16"/>
      <c r="AG92" s="16">
        <v>2</v>
      </c>
      <c r="AH92" s="16">
        <v>0.2</v>
      </c>
      <c r="AI92" s="16">
        <v>7</v>
      </c>
      <c r="AJ92" s="16"/>
      <c r="AK92" s="16"/>
      <c r="AL92" s="16">
        <v>1.5</v>
      </c>
    </row>
    <row r="93" spans="1:38" x14ac:dyDescent="1.1499999999999999">
      <c r="A93" s="16" t="s">
        <v>37</v>
      </c>
      <c r="B93" s="3" t="s">
        <v>33</v>
      </c>
      <c r="C93" s="16">
        <v>90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x14ac:dyDescent="1.1499999999999999">
      <c r="A94" s="16" t="s">
        <v>37</v>
      </c>
      <c r="B94" s="3" t="s">
        <v>9</v>
      </c>
      <c r="C94" s="16"/>
      <c r="D94" s="16">
        <v>80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x14ac:dyDescent="1.1499999999999999">
      <c r="A95" s="16"/>
      <c r="B95" s="3" t="s">
        <v>34</v>
      </c>
      <c r="C95" s="16">
        <f t="shared" ref="C95:AL95" si="17">SUM(C86:C94)</f>
        <v>90</v>
      </c>
      <c r="D95" s="16">
        <f t="shared" si="17"/>
        <v>80</v>
      </c>
      <c r="E95" s="16">
        <f t="shared" si="17"/>
        <v>62.5</v>
      </c>
      <c r="F95" s="16">
        <f t="shared" si="17"/>
        <v>0</v>
      </c>
      <c r="G95" s="16">
        <f t="shared" si="17"/>
        <v>6</v>
      </c>
      <c r="H95" s="16">
        <f t="shared" si="17"/>
        <v>0</v>
      </c>
      <c r="I95" s="16">
        <f t="shared" si="17"/>
        <v>0</v>
      </c>
      <c r="J95" s="16">
        <f t="shared" si="17"/>
        <v>273</v>
      </c>
      <c r="K95" s="16">
        <f t="shared" si="17"/>
        <v>164.2</v>
      </c>
      <c r="L95" s="16">
        <f t="shared" si="17"/>
        <v>0</v>
      </c>
      <c r="M95" s="16">
        <f t="shared" si="17"/>
        <v>0</v>
      </c>
      <c r="N95" s="16">
        <f t="shared" si="17"/>
        <v>0</v>
      </c>
      <c r="O95" s="16">
        <f t="shared" si="17"/>
        <v>0</v>
      </c>
      <c r="P95" s="16">
        <f t="shared" si="17"/>
        <v>34.5</v>
      </c>
      <c r="Q95" s="16">
        <f t="shared" si="17"/>
        <v>0</v>
      </c>
      <c r="R95" s="16">
        <f t="shared" si="17"/>
        <v>10</v>
      </c>
      <c r="S95" s="16">
        <f t="shared" si="17"/>
        <v>0</v>
      </c>
      <c r="T95" s="16">
        <f t="shared" si="17"/>
        <v>0</v>
      </c>
      <c r="U95" s="16">
        <f t="shared" si="17"/>
        <v>2</v>
      </c>
      <c r="V95" s="16">
        <f t="shared" si="17"/>
        <v>91</v>
      </c>
      <c r="W95" s="16">
        <f t="shared" si="17"/>
        <v>0</v>
      </c>
      <c r="X95" s="16">
        <f t="shared" si="17"/>
        <v>0</v>
      </c>
      <c r="Y95" s="16">
        <f t="shared" si="17"/>
        <v>203</v>
      </c>
      <c r="Z95" s="16">
        <f t="shared" si="17"/>
        <v>0</v>
      </c>
      <c r="AA95" s="16">
        <f t="shared" si="17"/>
        <v>0</v>
      </c>
      <c r="AB95" s="16">
        <f t="shared" si="17"/>
        <v>128</v>
      </c>
      <c r="AC95" s="16">
        <f t="shared" si="17"/>
        <v>46</v>
      </c>
      <c r="AD95" s="16">
        <f t="shared" si="17"/>
        <v>9</v>
      </c>
      <c r="AE95" s="16">
        <f t="shared" si="17"/>
        <v>0</v>
      </c>
      <c r="AF95" s="16">
        <f t="shared" si="17"/>
        <v>0</v>
      </c>
      <c r="AG95" s="16">
        <f t="shared" si="17"/>
        <v>26</v>
      </c>
      <c r="AH95" s="16">
        <f t="shared" si="17"/>
        <v>0.2</v>
      </c>
      <c r="AI95" s="16">
        <f t="shared" si="17"/>
        <v>7</v>
      </c>
      <c r="AJ95" s="16">
        <f t="shared" si="17"/>
        <v>0</v>
      </c>
      <c r="AK95" s="16">
        <f t="shared" si="17"/>
        <v>0</v>
      </c>
      <c r="AL95" s="16">
        <f t="shared" si="17"/>
        <v>1.5</v>
      </c>
    </row>
    <row r="96" spans="1:38" x14ac:dyDescent="1.1499999999999999">
      <c r="A96" s="57" t="s">
        <v>35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</row>
    <row r="97" spans="1:39" ht="166.5" x14ac:dyDescent="1.1499999999999999">
      <c r="A97" s="12" t="s">
        <v>37</v>
      </c>
      <c r="B97" s="13" t="s">
        <v>157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>
        <v>50</v>
      </c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9" ht="166.5" x14ac:dyDescent="1.1499999999999999">
      <c r="A98" s="16">
        <v>56</v>
      </c>
      <c r="B98" s="3" t="s">
        <v>75</v>
      </c>
      <c r="C98" s="16"/>
      <c r="D98" s="16"/>
      <c r="E98" s="16"/>
      <c r="F98" s="16"/>
      <c r="G98" s="16"/>
      <c r="H98" s="16"/>
      <c r="I98" s="16"/>
      <c r="J98" s="16"/>
      <c r="K98" s="16">
        <v>19</v>
      </c>
      <c r="L98" s="16"/>
      <c r="M98" s="16"/>
      <c r="N98" s="16"/>
      <c r="O98" s="16"/>
      <c r="P98" s="16">
        <v>0.6</v>
      </c>
      <c r="Q98" s="16"/>
      <c r="R98" s="16">
        <v>4</v>
      </c>
      <c r="S98" s="16"/>
      <c r="T98" s="16"/>
      <c r="U98" s="16"/>
      <c r="V98" s="16"/>
      <c r="W98" s="16"/>
      <c r="X98" s="16"/>
      <c r="Y98" s="16"/>
      <c r="Z98" s="16">
        <v>242</v>
      </c>
      <c r="AA98" s="16"/>
      <c r="AB98" s="16"/>
      <c r="AC98" s="16"/>
      <c r="AD98" s="16"/>
      <c r="AE98" s="16"/>
      <c r="AF98" s="16"/>
      <c r="AG98" s="16">
        <v>4</v>
      </c>
      <c r="AH98" s="16"/>
      <c r="AI98" s="16"/>
      <c r="AJ98" s="16"/>
      <c r="AK98" s="16"/>
      <c r="AL98" s="16"/>
    </row>
    <row r="99" spans="1:39" x14ac:dyDescent="1.1499999999999999">
      <c r="A99" s="16">
        <v>34</v>
      </c>
      <c r="B99" s="3" t="s">
        <v>43</v>
      </c>
      <c r="C99" s="16"/>
      <c r="D99" s="16"/>
      <c r="E99" s="16"/>
      <c r="F99" s="16"/>
      <c r="G99" s="16">
        <v>66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4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>
        <v>8</v>
      </c>
      <c r="AH99" s="16"/>
      <c r="AI99" s="16"/>
      <c r="AJ99" s="16"/>
      <c r="AK99" s="16"/>
      <c r="AL99" s="16"/>
    </row>
    <row r="100" spans="1:39" x14ac:dyDescent="1.1499999999999999">
      <c r="A100" s="16">
        <v>14</v>
      </c>
      <c r="B100" s="3" t="s">
        <v>149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>
        <v>200</v>
      </c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9" x14ac:dyDescent="1.1499999999999999">
      <c r="A101" s="16" t="s">
        <v>37</v>
      </c>
      <c r="B101" s="3" t="s">
        <v>33</v>
      </c>
      <c r="C101" s="16">
        <v>65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9" x14ac:dyDescent="1.1499999999999999">
      <c r="A102" s="16" t="s">
        <v>37</v>
      </c>
      <c r="B102" s="3" t="s">
        <v>9</v>
      </c>
      <c r="C102" s="16"/>
      <c r="D102" s="16">
        <v>45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9" x14ac:dyDescent="1.1499999999999999">
      <c r="A103" s="16"/>
      <c r="B103" s="3" t="s">
        <v>34</v>
      </c>
      <c r="C103" s="16">
        <f>C97+C98+C99+C100+C101+C102</f>
        <v>65</v>
      </c>
      <c r="D103" s="16">
        <f t="shared" ref="D103:AL103" si="18">D97+D98+D99+D100+D101+D102</f>
        <v>45</v>
      </c>
      <c r="E103" s="16">
        <f t="shared" si="18"/>
        <v>0</v>
      </c>
      <c r="F103" s="16">
        <f t="shared" si="18"/>
        <v>0</v>
      </c>
      <c r="G103" s="16">
        <f t="shared" si="18"/>
        <v>66</v>
      </c>
      <c r="H103" s="16">
        <f t="shared" si="18"/>
        <v>0</v>
      </c>
      <c r="I103" s="16">
        <f t="shared" si="18"/>
        <v>0</v>
      </c>
      <c r="J103" s="16">
        <f t="shared" si="18"/>
        <v>0</v>
      </c>
      <c r="K103" s="16">
        <f t="shared" si="18"/>
        <v>19</v>
      </c>
      <c r="L103" s="16">
        <f t="shared" si="18"/>
        <v>0</v>
      </c>
      <c r="M103" s="16">
        <f t="shared" si="18"/>
        <v>200</v>
      </c>
      <c r="N103" s="16">
        <f t="shared" si="18"/>
        <v>0</v>
      </c>
      <c r="O103" s="16">
        <f t="shared" si="18"/>
        <v>0</v>
      </c>
      <c r="P103" s="16">
        <f t="shared" si="18"/>
        <v>0.6</v>
      </c>
      <c r="Q103" s="16">
        <f t="shared" si="18"/>
        <v>50</v>
      </c>
      <c r="R103" s="16">
        <f t="shared" si="18"/>
        <v>4</v>
      </c>
      <c r="S103" s="16">
        <f t="shared" si="18"/>
        <v>0</v>
      </c>
      <c r="T103" s="16">
        <f t="shared" si="18"/>
        <v>0</v>
      </c>
      <c r="U103" s="16">
        <f t="shared" si="18"/>
        <v>0</v>
      </c>
      <c r="V103" s="16">
        <f t="shared" si="18"/>
        <v>0</v>
      </c>
      <c r="W103" s="16">
        <f t="shared" si="18"/>
        <v>0</v>
      </c>
      <c r="X103" s="16">
        <f t="shared" si="18"/>
        <v>0</v>
      </c>
      <c r="Y103" s="16">
        <f t="shared" si="18"/>
        <v>0</v>
      </c>
      <c r="Z103" s="16">
        <f t="shared" si="18"/>
        <v>242</v>
      </c>
      <c r="AA103" s="16">
        <f t="shared" si="18"/>
        <v>0</v>
      </c>
      <c r="AB103" s="16">
        <f t="shared" si="18"/>
        <v>0</v>
      </c>
      <c r="AC103" s="16">
        <f t="shared" si="18"/>
        <v>0</v>
      </c>
      <c r="AD103" s="16">
        <f t="shared" si="18"/>
        <v>0</v>
      </c>
      <c r="AE103" s="16">
        <f t="shared" si="18"/>
        <v>0</v>
      </c>
      <c r="AF103" s="16">
        <f t="shared" si="18"/>
        <v>0</v>
      </c>
      <c r="AG103" s="16">
        <f t="shared" si="18"/>
        <v>12</v>
      </c>
      <c r="AH103" s="16">
        <f t="shared" si="18"/>
        <v>0</v>
      </c>
      <c r="AI103" s="16">
        <f t="shared" si="18"/>
        <v>0</v>
      </c>
      <c r="AJ103" s="16">
        <f t="shared" si="18"/>
        <v>0</v>
      </c>
      <c r="AK103" s="16">
        <f t="shared" si="18"/>
        <v>0</v>
      </c>
      <c r="AL103" s="16">
        <f t="shared" si="18"/>
        <v>0</v>
      </c>
      <c r="AM103" s="16">
        <f>AM97+AM98+AM99+AM100+AM101+AM102</f>
        <v>0</v>
      </c>
    </row>
    <row r="104" spans="1:39" x14ac:dyDescent="1.1499999999999999">
      <c r="A104" s="16"/>
      <c r="B104" s="3" t="s">
        <v>69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9" x14ac:dyDescent="1.1499999999999999">
      <c r="A105" s="16"/>
      <c r="B105" s="3" t="s">
        <v>72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9" ht="166.5" hidden="1" x14ac:dyDescent="1.1499999999999999">
      <c r="A106" s="16"/>
      <c r="B106" s="3" t="s">
        <v>113</v>
      </c>
      <c r="C106" s="16">
        <f t="shared" ref="C106:L106" si="19">C84+C95</f>
        <v>180</v>
      </c>
      <c r="D106" s="16">
        <f t="shared" si="19"/>
        <v>110</v>
      </c>
      <c r="E106" s="16">
        <f t="shared" si="19"/>
        <v>62.5</v>
      </c>
      <c r="F106" s="16">
        <f t="shared" si="19"/>
        <v>0</v>
      </c>
      <c r="G106" s="16">
        <f t="shared" si="19"/>
        <v>56</v>
      </c>
      <c r="H106" s="16">
        <f t="shared" si="19"/>
        <v>0</v>
      </c>
      <c r="I106" s="16">
        <f t="shared" si="19"/>
        <v>0</v>
      </c>
      <c r="J106" s="16">
        <f t="shared" si="19"/>
        <v>273</v>
      </c>
      <c r="K106" s="16">
        <f t="shared" si="19"/>
        <v>164.2</v>
      </c>
      <c r="L106" s="16">
        <f t="shared" si="19"/>
        <v>0</v>
      </c>
      <c r="M106" s="16"/>
      <c r="N106" s="16">
        <f>N84+N95</f>
        <v>0</v>
      </c>
      <c r="O106" s="16">
        <f>O84+O95</f>
        <v>0</v>
      </c>
      <c r="P106" s="16">
        <f>P84+P95</f>
        <v>64.5</v>
      </c>
      <c r="Q106" s="16"/>
      <c r="R106" s="16">
        <f t="shared" ref="R106:W106" si="20">R84+R95</f>
        <v>10</v>
      </c>
      <c r="S106" s="16">
        <f t="shared" si="20"/>
        <v>3.5</v>
      </c>
      <c r="T106" s="16">
        <f t="shared" si="20"/>
        <v>0</v>
      </c>
      <c r="U106" s="16">
        <f t="shared" si="20"/>
        <v>2</v>
      </c>
      <c r="V106" s="16">
        <f t="shared" si="20"/>
        <v>91</v>
      </c>
      <c r="W106" s="16">
        <f t="shared" si="20"/>
        <v>0</v>
      </c>
      <c r="X106" s="16"/>
      <c r="Y106" s="16">
        <f t="shared" ref="Y106:AI106" si="21">Y84+Y95</f>
        <v>203</v>
      </c>
      <c r="Z106" s="16">
        <f t="shared" si="21"/>
        <v>0</v>
      </c>
      <c r="AA106" s="16">
        <f t="shared" si="21"/>
        <v>31</v>
      </c>
      <c r="AB106" s="16">
        <f t="shared" si="21"/>
        <v>353</v>
      </c>
      <c r="AC106" s="16">
        <f t="shared" si="21"/>
        <v>46</v>
      </c>
      <c r="AD106" s="16">
        <f t="shared" si="21"/>
        <v>9</v>
      </c>
      <c r="AE106" s="16">
        <f t="shared" si="21"/>
        <v>0</v>
      </c>
      <c r="AF106" s="16">
        <f t="shared" si="21"/>
        <v>12</v>
      </c>
      <c r="AG106" s="16">
        <f t="shared" si="21"/>
        <v>32</v>
      </c>
      <c r="AH106" s="16">
        <f t="shared" si="21"/>
        <v>0.2</v>
      </c>
      <c r="AI106" s="16">
        <f t="shared" si="21"/>
        <v>7</v>
      </c>
      <c r="AJ106" s="16">
        <v>1.5</v>
      </c>
      <c r="AK106" s="16">
        <v>7</v>
      </c>
      <c r="AL106" s="16">
        <f>AL84+AL95</f>
        <v>1.5</v>
      </c>
      <c r="AM106" s="16">
        <f>AM84+AM95</f>
        <v>0</v>
      </c>
    </row>
    <row r="107" spans="1:39" x14ac:dyDescent="1.1499999999999999">
      <c r="A107" s="16"/>
      <c r="B107" s="3" t="s">
        <v>140</v>
      </c>
      <c r="C107" s="16">
        <f t="shared" ref="C107:AI107" si="22">C84+C95</f>
        <v>180</v>
      </c>
      <c r="D107" s="16">
        <f t="shared" si="22"/>
        <v>110</v>
      </c>
      <c r="E107" s="16">
        <f t="shared" si="22"/>
        <v>62.5</v>
      </c>
      <c r="F107" s="16">
        <f t="shared" si="22"/>
        <v>0</v>
      </c>
      <c r="G107" s="16">
        <f t="shared" si="22"/>
        <v>56</v>
      </c>
      <c r="H107" s="16">
        <f t="shared" si="22"/>
        <v>0</v>
      </c>
      <c r="I107" s="16">
        <f t="shared" si="22"/>
        <v>0</v>
      </c>
      <c r="J107" s="16">
        <f t="shared" si="22"/>
        <v>273</v>
      </c>
      <c r="K107" s="16">
        <f t="shared" si="22"/>
        <v>164.2</v>
      </c>
      <c r="L107" s="16">
        <f t="shared" si="22"/>
        <v>0</v>
      </c>
      <c r="M107" s="16">
        <f t="shared" si="22"/>
        <v>0</v>
      </c>
      <c r="N107" s="16">
        <f t="shared" si="22"/>
        <v>0</v>
      </c>
      <c r="O107" s="16">
        <f t="shared" si="22"/>
        <v>0</v>
      </c>
      <c r="P107" s="16">
        <f t="shared" si="22"/>
        <v>64.5</v>
      </c>
      <c r="Q107" s="16">
        <f t="shared" si="22"/>
        <v>0</v>
      </c>
      <c r="R107" s="16">
        <f t="shared" si="22"/>
        <v>10</v>
      </c>
      <c r="S107" s="16">
        <f t="shared" si="22"/>
        <v>3.5</v>
      </c>
      <c r="T107" s="16">
        <f t="shared" si="22"/>
        <v>0</v>
      </c>
      <c r="U107" s="16">
        <f t="shared" si="22"/>
        <v>2</v>
      </c>
      <c r="V107" s="16">
        <f t="shared" si="22"/>
        <v>91</v>
      </c>
      <c r="W107" s="16">
        <f t="shared" si="22"/>
        <v>0</v>
      </c>
      <c r="X107" s="16">
        <f t="shared" si="22"/>
        <v>0</v>
      </c>
      <c r="Y107" s="16">
        <f t="shared" si="22"/>
        <v>203</v>
      </c>
      <c r="Z107" s="16">
        <f t="shared" si="22"/>
        <v>0</v>
      </c>
      <c r="AA107" s="16">
        <f t="shared" si="22"/>
        <v>31</v>
      </c>
      <c r="AB107" s="16">
        <f t="shared" si="22"/>
        <v>353</v>
      </c>
      <c r="AC107" s="16">
        <f t="shared" si="22"/>
        <v>46</v>
      </c>
      <c r="AD107" s="16">
        <f t="shared" si="22"/>
        <v>9</v>
      </c>
      <c r="AE107" s="16">
        <f t="shared" si="22"/>
        <v>0</v>
      </c>
      <c r="AF107" s="16">
        <f t="shared" si="22"/>
        <v>12</v>
      </c>
      <c r="AG107" s="16">
        <f t="shared" si="22"/>
        <v>32</v>
      </c>
      <c r="AH107" s="16">
        <f t="shared" si="22"/>
        <v>0.2</v>
      </c>
      <c r="AI107" s="16">
        <f t="shared" si="22"/>
        <v>7</v>
      </c>
      <c r="AJ107" s="16">
        <v>1.3</v>
      </c>
      <c r="AK107" s="16">
        <v>6.5</v>
      </c>
      <c r="AL107" s="16">
        <f>AL84+AL95</f>
        <v>1.5</v>
      </c>
      <c r="AM107" s="16">
        <f>AM84+AM95</f>
        <v>0</v>
      </c>
    </row>
    <row r="108" spans="1:39" x14ac:dyDescent="1.1499999999999999">
      <c r="A108" s="16"/>
      <c r="B108" s="3" t="s">
        <v>143</v>
      </c>
      <c r="C108" s="16">
        <f t="shared" ref="C108:AI108" si="23">C95+C103</f>
        <v>155</v>
      </c>
      <c r="D108" s="16">
        <f t="shared" si="23"/>
        <v>125</v>
      </c>
      <c r="E108" s="16">
        <f t="shared" si="23"/>
        <v>62.5</v>
      </c>
      <c r="F108" s="16">
        <f t="shared" si="23"/>
        <v>0</v>
      </c>
      <c r="G108" s="16">
        <f t="shared" si="23"/>
        <v>72</v>
      </c>
      <c r="H108" s="16">
        <f t="shared" si="23"/>
        <v>0</v>
      </c>
      <c r="I108" s="16">
        <f t="shared" si="23"/>
        <v>0</v>
      </c>
      <c r="J108" s="16">
        <f t="shared" si="23"/>
        <v>273</v>
      </c>
      <c r="K108" s="16">
        <f t="shared" si="23"/>
        <v>183.2</v>
      </c>
      <c r="L108" s="16">
        <f t="shared" si="23"/>
        <v>0</v>
      </c>
      <c r="M108" s="16">
        <f t="shared" si="23"/>
        <v>200</v>
      </c>
      <c r="N108" s="16">
        <f t="shared" si="23"/>
        <v>0</v>
      </c>
      <c r="O108" s="16">
        <f t="shared" si="23"/>
        <v>0</v>
      </c>
      <c r="P108" s="16">
        <f t="shared" si="23"/>
        <v>35.1</v>
      </c>
      <c r="Q108" s="16">
        <f t="shared" si="23"/>
        <v>50</v>
      </c>
      <c r="R108" s="16">
        <f t="shared" si="23"/>
        <v>14</v>
      </c>
      <c r="S108" s="16">
        <f t="shared" si="23"/>
        <v>0</v>
      </c>
      <c r="T108" s="16">
        <f t="shared" si="23"/>
        <v>0</v>
      </c>
      <c r="U108" s="16">
        <f t="shared" si="23"/>
        <v>2</v>
      </c>
      <c r="V108" s="16">
        <f t="shared" si="23"/>
        <v>91</v>
      </c>
      <c r="W108" s="16">
        <f t="shared" si="23"/>
        <v>0</v>
      </c>
      <c r="X108" s="16">
        <f t="shared" si="23"/>
        <v>0</v>
      </c>
      <c r="Y108" s="16">
        <f t="shared" si="23"/>
        <v>203</v>
      </c>
      <c r="Z108" s="16">
        <f t="shared" si="23"/>
        <v>242</v>
      </c>
      <c r="AA108" s="16">
        <f t="shared" si="23"/>
        <v>0</v>
      </c>
      <c r="AB108" s="16">
        <f t="shared" si="23"/>
        <v>128</v>
      </c>
      <c r="AC108" s="16">
        <f t="shared" si="23"/>
        <v>46</v>
      </c>
      <c r="AD108" s="16">
        <f t="shared" si="23"/>
        <v>9</v>
      </c>
      <c r="AE108" s="16">
        <f t="shared" si="23"/>
        <v>0</v>
      </c>
      <c r="AF108" s="16">
        <f t="shared" si="23"/>
        <v>0</v>
      </c>
      <c r="AG108" s="16">
        <f t="shared" si="23"/>
        <v>38</v>
      </c>
      <c r="AH108" s="16">
        <f t="shared" si="23"/>
        <v>0.2</v>
      </c>
      <c r="AI108" s="16">
        <f t="shared" si="23"/>
        <v>7</v>
      </c>
      <c r="AJ108" s="16">
        <v>1.5</v>
      </c>
      <c r="AK108" s="16">
        <v>7</v>
      </c>
      <c r="AL108" s="16">
        <f>AL95+AL103</f>
        <v>1.5</v>
      </c>
      <c r="AM108" s="16"/>
    </row>
    <row r="109" spans="1:39" ht="75" customHeight="1" x14ac:dyDescent="1.1499999999999999">
      <c r="A109" s="56" t="s">
        <v>97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</row>
    <row r="110" spans="1:39" x14ac:dyDescent="1.1499999999999999">
      <c r="A110" s="56" t="s">
        <v>13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</row>
    <row r="111" spans="1:39" ht="74.25" customHeight="1" x14ac:dyDescent="1.1499999999999999">
      <c r="A111" s="57" t="s">
        <v>36</v>
      </c>
      <c r="B111" s="56" t="s">
        <v>20</v>
      </c>
      <c r="C111" s="55" t="s">
        <v>33</v>
      </c>
      <c r="D111" s="55" t="s">
        <v>9</v>
      </c>
      <c r="E111" s="55" t="s">
        <v>52</v>
      </c>
      <c r="F111" s="55" t="s">
        <v>96</v>
      </c>
      <c r="G111" s="55" t="s">
        <v>87</v>
      </c>
      <c r="H111" s="55" t="s">
        <v>88</v>
      </c>
      <c r="I111" s="55" t="s">
        <v>89</v>
      </c>
      <c r="J111" s="55" t="s">
        <v>53</v>
      </c>
      <c r="K111" s="55" t="s">
        <v>54</v>
      </c>
      <c r="L111" s="55" t="s">
        <v>129</v>
      </c>
      <c r="M111" s="55" t="s">
        <v>127</v>
      </c>
      <c r="N111" s="55" t="s">
        <v>92</v>
      </c>
      <c r="O111" s="55" t="s">
        <v>55</v>
      </c>
      <c r="P111" s="55" t="s">
        <v>130</v>
      </c>
      <c r="Q111" s="55" t="s">
        <v>132</v>
      </c>
      <c r="R111" s="55" t="s">
        <v>93</v>
      </c>
      <c r="S111" s="55" t="s">
        <v>71</v>
      </c>
      <c r="T111" s="55" t="s">
        <v>65</v>
      </c>
      <c r="U111" s="55" t="s">
        <v>62</v>
      </c>
      <c r="V111" s="55" t="s">
        <v>59</v>
      </c>
      <c r="W111" s="55" t="s">
        <v>94</v>
      </c>
      <c r="X111" s="55" t="s">
        <v>128</v>
      </c>
      <c r="Y111" s="55" t="s">
        <v>91</v>
      </c>
      <c r="Z111" s="55" t="s">
        <v>90</v>
      </c>
      <c r="AA111" s="55" t="s">
        <v>66</v>
      </c>
      <c r="AB111" s="55" t="s">
        <v>137</v>
      </c>
      <c r="AC111" s="55" t="s">
        <v>58</v>
      </c>
      <c r="AD111" s="55" t="s">
        <v>60</v>
      </c>
      <c r="AE111" s="55" t="s">
        <v>61</v>
      </c>
      <c r="AF111" s="55" t="s">
        <v>138</v>
      </c>
      <c r="AG111" s="55" t="s">
        <v>56</v>
      </c>
      <c r="AH111" s="55" t="s">
        <v>57</v>
      </c>
      <c r="AI111" s="55" t="s">
        <v>67</v>
      </c>
      <c r="AJ111" s="55" t="s">
        <v>68</v>
      </c>
      <c r="AK111" s="55" t="s">
        <v>63</v>
      </c>
      <c r="AL111" s="55" t="s">
        <v>64</v>
      </c>
    </row>
    <row r="112" spans="1:39" ht="378" customHeight="1" x14ac:dyDescent="1.1499999999999999">
      <c r="A112" s="57"/>
      <c r="B112" s="56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</row>
    <row r="113" spans="1:38" x14ac:dyDescent="1.1499999999999999">
      <c r="A113" s="16">
        <v>1</v>
      </c>
      <c r="B113" s="2">
        <v>2</v>
      </c>
      <c r="C113" s="16">
        <v>3</v>
      </c>
      <c r="D113" s="16">
        <v>4</v>
      </c>
      <c r="E113" s="16">
        <v>5</v>
      </c>
      <c r="F113" s="16">
        <v>6</v>
      </c>
      <c r="G113" s="16">
        <v>7</v>
      </c>
      <c r="H113" s="16">
        <v>8</v>
      </c>
      <c r="I113" s="16">
        <v>9</v>
      </c>
      <c r="J113" s="16">
        <v>10</v>
      </c>
      <c r="K113" s="16">
        <v>11</v>
      </c>
      <c r="L113" s="16">
        <v>12</v>
      </c>
      <c r="M113" s="16">
        <v>13</v>
      </c>
      <c r="N113" s="16">
        <v>14</v>
      </c>
      <c r="O113" s="16">
        <v>15</v>
      </c>
      <c r="P113" s="16">
        <v>16</v>
      </c>
      <c r="Q113" s="16">
        <v>17</v>
      </c>
      <c r="R113" s="16">
        <v>18</v>
      </c>
      <c r="S113" s="16">
        <v>19</v>
      </c>
      <c r="T113" s="16">
        <v>20</v>
      </c>
      <c r="U113" s="16">
        <v>21</v>
      </c>
      <c r="V113" s="16">
        <v>22</v>
      </c>
      <c r="W113" s="16">
        <v>23</v>
      </c>
      <c r="X113" s="16">
        <v>24</v>
      </c>
      <c r="Y113" s="16">
        <v>25</v>
      </c>
      <c r="Z113" s="16">
        <v>26</v>
      </c>
      <c r="AA113" s="16">
        <v>27</v>
      </c>
      <c r="AB113" s="16">
        <v>28</v>
      </c>
      <c r="AC113" s="16">
        <v>29</v>
      </c>
      <c r="AD113" s="16">
        <v>30</v>
      </c>
      <c r="AE113" s="16">
        <v>31</v>
      </c>
      <c r="AF113" s="16">
        <v>32</v>
      </c>
      <c r="AG113" s="16">
        <v>33</v>
      </c>
      <c r="AH113" s="16">
        <v>34</v>
      </c>
      <c r="AI113" s="16">
        <v>35</v>
      </c>
      <c r="AJ113" s="16">
        <v>36</v>
      </c>
      <c r="AK113" s="16">
        <v>37</v>
      </c>
      <c r="AL113" s="16">
        <v>38</v>
      </c>
    </row>
    <row r="114" spans="1:38" x14ac:dyDescent="1.1499999999999999">
      <c r="A114" s="56" t="s">
        <v>7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</row>
    <row r="115" spans="1:38" x14ac:dyDescent="1.1499999999999999">
      <c r="A115" s="16">
        <v>59</v>
      </c>
      <c r="B115" s="3" t="s">
        <v>121</v>
      </c>
      <c r="C115" s="16"/>
      <c r="D115" s="16"/>
      <c r="E115" s="16"/>
      <c r="F115" s="16"/>
      <c r="G115" s="16">
        <v>45</v>
      </c>
      <c r="H115" s="16"/>
      <c r="I115" s="16"/>
      <c r="J115" s="16"/>
      <c r="K115" s="16"/>
      <c r="L115" s="16"/>
      <c r="M115" s="16"/>
      <c r="N115" s="16"/>
      <c r="O115" s="16"/>
      <c r="P115" s="16">
        <v>5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>
        <v>111</v>
      </c>
      <c r="AC115" s="16"/>
      <c r="AD115" s="16"/>
      <c r="AE115" s="16"/>
      <c r="AF115" s="16"/>
      <c r="AG115" s="16">
        <v>6</v>
      </c>
      <c r="AH115" s="16"/>
      <c r="AI115" s="16"/>
      <c r="AJ115" s="16"/>
      <c r="AK115" s="16"/>
      <c r="AL115" s="16"/>
    </row>
    <row r="116" spans="1:38" x14ac:dyDescent="1.1499999999999999">
      <c r="A116" s="4">
        <v>16</v>
      </c>
      <c r="B116" s="3" t="s">
        <v>8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>
        <v>25</v>
      </c>
      <c r="Q116" s="16"/>
      <c r="R116" s="16"/>
      <c r="S116" s="16"/>
      <c r="T116" s="16"/>
      <c r="U116" s="16">
        <v>2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x14ac:dyDescent="1.1499999999999999">
      <c r="A117" s="4">
        <v>3</v>
      </c>
      <c r="B117" s="3" t="s">
        <v>138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>
        <v>12</v>
      </c>
      <c r="AG117" s="16"/>
      <c r="AH117" s="16"/>
      <c r="AI117" s="16"/>
      <c r="AJ117" s="16"/>
      <c r="AK117" s="16"/>
      <c r="AL117" s="16"/>
    </row>
    <row r="118" spans="1:38" x14ac:dyDescent="1.1499999999999999">
      <c r="A118" s="16" t="s">
        <v>37</v>
      </c>
      <c r="B118" s="3" t="s">
        <v>9</v>
      </c>
      <c r="C118" s="16"/>
      <c r="D118" s="16">
        <v>30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x14ac:dyDescent="1.1499999999999999">
      <c r="A119" s="16" t="s">
        <v>37</v>
      </c>
      <c r="B119" s="3" t="s">
        <v>33</v>
      </c>
      <c r="C119" s="16">
        <v>90</v>
      </c>
      <c r="D119" s="16"/>
      <c r="E119" s="16"/>
      <c r="F119" s="16"/>
      <c r="G119" s="16"/>
      <c r="H119" s="16"/>
      <c r="I119" s="16"/>
      <c r="J119" s="16"/>
      <c r="K119" s="5"/>
      <c r="L119" s="5"/>
      <c r="M119" s="5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x14ac:dyDescent="1.1499999999999999">
      <c r="A120" s="16"/>
      <c r="B120" s="3" t="s">
        <v>34</v>
      </c>
      <c r="C120" s="16">
        <f t="shared" ref="C120:AL120" si="24">SUM(C115:C119)</f>
        <v>90</v>
      </c>
      <c r="D120" s="16">
        <f t="shared" si="24"/>
        <v>30</v>
      </c>
      <c r="E120" s="16">
        <f t="shared" si="24"/>
        <v>0</v>
      </c>
      <c r="F120" s="16">
        <f t="shared" si="24"/>
        <v>0</v>
      </c>
      <c r="G120" s="16">
        <f t="shared" si="24"/>
        <v>45</v>
      </c>
      <c r="H120" s="16">
        <f t="shared" si="24"/>
        <v>0</v>
      </c>
      <c r="I120" s="16">
        <f t="shared" si="24"/>
        <v>0</v>
      </c>
      <c r="J120" s="16">
        <f t="shared" si="24"/>
        <v>0</v>
      </c>
      <c r="K120" s="16">
        <f t="shared" si="24"/>
        <v>0</v>
      </c>
      <c r="L120" s="16">
        <f t="shared" si="24"/>
        <v>0</v>
      </c>
      <c r="M120" s="16">
        <f t="shared" si="24"/>
        <v>0</v>
      </c>
      <c r="N120" s="16">
        <f t="shared" si="24"/>
        <v>0</v>
      </c>
      <c r="O120" s="16">
        <f t="shared" si="24"/>
        <v>0</v>
      </c>
      <c r="P120" s="16">
        <f t="shared" si="24"/>
        <v>30</v>
      </c>
      <c r="Q120" s="16">
        <f t="shared" si="24"/>
        <v>0</v>
      </c>
      <c r="R120" s="16">
        <f t="shared" si="24"/>
        <v>0</v>
      </c>
      <c r="S120" s="16">
        <f t="shared" si="24"/>
        <v>0</v>
      </c>
      <c r="T120" s="16">
        <f t="shared" si="24"/>
        <v>0</v>
      </c>
      <c r="U120" s="16">
        <f t="shared" si="24"/>
        <v>2</v>
      </c>
      <c r="V120" s="16">
        <f t="shared" si="24"/>
        <v>0</v>
      </c>
      <c r="W120" s="16">
        <f t="shared" si="24"/>
        <v>0</v>
      </c>
      <c r="X120" s="16">
        <f t="shared" si="24"/>
        <v>0</v>
      </c>
      <c r="Y120" s="16">
        <f t="shared" si="24"/>
        <v>0</v>
      </c>
      <c r="Z120" s="16">
        <f t="shared" si="24"/>
        <v>0</v>
      </c>
      <c r="AA120" s="16">
        <f t="shared" si="24"/>
        <v>0</v>
      </c>
      <c r="AB120" s="16">
        <f t="shared" si="24"/>
        <v>111</v>
      </c>
      <c r="AC120" s="16">
        <f t="shared" si="24"/>
        <v>0</v>
      </c>
      <c r="AD120" s="16">
        <f t="shared" si="24"/>
        <v>0</v>
      </c>
      <c r="AE120" s="16">
        <f t="shared" si="24"/>
        <v>0</v>
      </c>
      <c r="AF120" s="16">
        <f t="shared" si="24"/>
        <v>12</v>
      </c>
      <c r="AG120" s="16">
        <f t="shared" si="24"/>
        <v>6</v>
      </c>
      <c r="AH120" s="16">
        <f t="shared" si="24"/>
        <v>0</v>
      </c>
      <c r="AI120" s="16">
        <f t="shared" si="24"/>
        <v>0</v>
      </c>
      <c r="AJ120" s="16">
        <f t="shared" si="24"/>
        <v>0</v>
      </c>
      <c r="AK120" s="16">
        <f t="shared" si="24"/>
        <v>0</v>
      </c>
      <c r="AL120" s="16">
        <f t="shared" si="24"/>
        <v>0</v>
      </c>
    </row>
    <row r="121" spans="1:38" x14ac:dyDescent="1.1499999999999999">
      <c r="A121" s="56" t="s">
        <v>10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</row>
    <row r="122" spans="1:38" ht="166.5" x14ac:dyDescent="1.1499999999999999">
      <c r="A122" s="16">
        <v>82</v>
      </c>
      <c r="B122" s="3" t="s">
        <v>79</v>
      </c>
      <c r="C122" s="12"/>
      <c r="D122" s="12"/>
      <c r="E122" s="12"/>
      <c r="F122" s="12"/>
      <c r="G122" s="12"/>
      <c r="H122" s="12"/>
      <c r="I122" s="12"/>
      <c r="J122" s="12"/>
      <c r="K122" s="12">
        <v>125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>
        <v>6</v>
      </c>
      <c r="AF122" s="12"/>
      <c r="AG122" s="12"/>
      <c r="AH122" s="12">
        <v>8</v>
      </c>
      <c r="AI122" s="12"/>
      <c r="AJ122" s="12"/>
      <c r="AK122" s="12"/>
      <c r="AL122" s="12"/>
    </row>
    <row r="123" spans="1:38" x14ac:dyDescent="1.1499999999999999">
      <c r="A123" s="16">
        <v>38</v>
      </c>
      <c r="B123" s="3" t="s">
        <v>106</v>
      </c>
      <c r="C123" s="16"/>
      <c r="D123" s="16"/>
      <c r="E123" s="16"/>
      <c r="F123" s="16"/>
      <c r="G123" s="16">
        <v>10</v>
      </c>
      <c r="H123" s="16"/>
      <c r="I123" s="16"/>
      <c r="J123" s="16">
        <v>139</v>
      </c>
      <c r="K123" s="16">
        <v>30.5</v>
      </c>
      <c r="L123" s="16"/>
      <c r="M123" s="16"/>
      <c r="N123" s="16"/>
      <c r="O123" s="16"/>
      <c r="P123" s="16"/>
      <c r="Q123" s="16"/>
      <c r="R123" s="16">
        <v>3</v>
      </c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>
        <v>5</v>
      </c>
      <c r="AH123" s="16"/>
      <c r="AI123" s="16"/>
      <c r="AJ123" s="16"/>
      <c r="AK123" s="16"/>
      <c r="AL123" s="16"/>
    </row>
    <row r="124" spans="1:38" ht="166.5" x14ac:dyDescent="1.1499999999999999">
      <c r="A124" s="16">
        <v>43</v>
      </c>
      <c r="B124" s="3" t="s">
        <v>77</v>
      </c>
      <c r="C124" s="16">
        <v>18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>
        <v>11</v>
      </c>
      <c r="O124" s="16"/>
      <c r="P124" s="16"/>
      <c r="Q124" s="16"/>
      <c r="R124" s="16"/>
      <c r="S124" s="4"/>
      <c r="T124" s="16"/>
      <c r="U124" s="16"/>
      <c r="V124" s="16">
        <v>100</v>
      </c>
      <c r="W124" s="16"/>
      <c r="X124" s="16"/>
      <c r="Y124" s="16"/>
      <c r="Z124" s="16"/>
      <c r="AA124" s="16"/>
      <c r="AB124" s="16">
        <v>24</v>
      </c>
      <c r="AC124" s="16"/>
      <c r="AD124" s="16"/>
      <c r="AE124" s="16"/>
      <c r="AF124" s="16"/>
      <c r="AG124" s="16">
        <v>6</v>
      </c>
      <c r="AH124" s="16"/>
      <c r="AI124" s="16"/>
      <c r="AJ124" s="16"/>
      <c r="AK124" s="16"/>
      <c r="AL124" s="16"/>
    </row>
    <row r="125" spans="1:38" x14ac:dyDescent="1.1499999999999999">
      <c r="A125" s="16">
        <v>72</v>
      </c>
      <c r="B125" s="3" t="s">
        <v>38</v>
      </c>
      <c r="C125" s="16"/>
      <c r="D125" s="16"/>
      <c r="E125" s="16">
        <v>1.6</v>
      </c>
      <c r="F125" s="16"/>
      <c r="G125" s="16"/>
      <c r="H125" s="16"/>
      <c r="I125" s="16"/>
      <c r="J125" s="16"/>
      <c r="K125" s="16">
        <v>272.8</v>
      </c>
      <c r="L125" s="16"/>
      <c r="M125" s="16"/>
      <c r="N125" s="16"/>
      <c r="O125" s="16"/>
      <c r="P125" s="16">
        <v>0.7</v>
      </c>
      <c r="Q125" s="16"/>
      <c r="R125" s="16">
        <v>14</v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>
        <v>5</v>
      </c>
      <c r="AI125" s="16"/>
      <c r="AJ125" s="16"/>
      <c r="AK125" s="16"/>
      <c r="AL125" s="16"/>
    </row>
    <row r="126" spans="1:38" x14ac:dyDescent="1.1499999999999999">
      <c r="A126" s="16">
        <v>53</v>
      </c>
      <c r="B126" s="3" t="s">
        <v>111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>
        <v>25</v>
      </c>
      <c r="P126" s="16">
        <v>20</v>
      </c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x14ac:dyDescent="1.1499999999999999">
      <c r="A127" s="16" t="s">
        <v>37</v>
      </c>
      <c r="B127" s="3" t="s">
        <v>33</v>
      </c>
      <c r="C127" s="16">
        <v>90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s="7" customFormat="1" x14ac:dyDescent="1.1499999999999999">
      <c r="A128" s="16" t="s">
        <v>37</v>
      </c>
      <c r="B128" s="3" t="s">
        <v>9</v>
      </c>
      <c r="C128" s="16"/>
      <c r="D128" s="16">
        <v>80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9" x14ac:dyDescent="1.1499999999999999">
      <c r="A129" s="16"/>
      <c r="B129" s="3" t="s">
        <v>34</v>
      </c>
      <c r="C129" s="16">
        <f>C122+C123+C124+C125+C126+C127+C128</f>
        <v>108</v>
      </c>
      <c r="D129" s="16">
        <f t="shared" ref="D129:AL129" si="25">D122+D123+D124+D125+D126+D127+D128</f>
        <v>80</v>
      </c>
      <c r="E129" s="16">
        <f t="shared" si="25"/>
        <v>1.6</v>
      </c>
      <c r="F129" s="16">
        <f t="shared" si="25"/>
        <v>0</v>
      </c>
      <c r="G129" s="16">
        <f t="shared" si="25"/>
        <v>10</v>
      </c>
      <c r="H129" s="16">
        <f t="shared" si="25"/>
        <v>0</v>
      </c>
      <c r="I129" s="16">
        <f t="shared" si="25"/>
        <v>0</v>
      </c>
      <c r="J129" s="16">
        <f t="shared" si="25"/>
        <v>139</v>
      </c>
      <c r="K129" s="16">
        <f t="shared" si="25"/>
        <v>428.3</v>
      </c>
      <c r="L129" s="16">
        <f t="shared" si="25"/>
        <v>0</v>
      </c>
      <c r="M129" s="16">
        <f t="shared" si="25"/>
        <v>0</v>
      </c>
      <c r="N129" s="16">
        <f t="shared" si="25"/>
        <v>11</v>
      </c>
      <c r="O129" s="16">
        <f t="shared" si="25"/>
        <v>25</v>
      </c>
      <c r="P129" s="16">
        <f t="shared" si="25"/>
        <v>20.7</v>
      </c>
      <c r="Q129" s="16">
        <f t="shared" si="25"/>
        <v>0</v>
      </c>
      <c r="R129" s="16">
        <f t="shared" si="25"/>
        <v>17</v>
      </c>
      <c r="S129" s="16">
        <f t="shared" si="25"/>
        <v>0</v>
      </c>
      <c r="T129" s="16">
        <f t="shared" si="25"/>
        <v>0</v>
      </c>
      <c r="U129" s="16">
        <f t="shared" si="25"/>
        <v>0</v>
      </c>
      <c r="V129" s="16">
        <f t="shared" si="25"/>
        <v>100</v>
      </c>
      <c r="W129" s="16">
        <f t="shared" si="25"/>
        <v>0</v>
      </c>
      <c r="X129" s="16">
        <f t="shared" si="25"/>
        <v>0</v>
      </c>
      <c r="Y129" s="16">
        <f t="shared" si="25"/>
        <v>0</v>
      </c>
      <c r="Z129" s="16">
        <f t="shared" si="25"/>
        <v>0</v>
      </c>
      <c r="AA129" s="16">
        <f t="shared" si="25"/>
        <v>0</v>
      </c>
      <c r="AB129" s="16">
        <f t="shared" si="25"/>
        <v>24</v>
      </c>
      <c r="AC129" s="16">
        <f t="shared" si="25"/>
        <v>0</v>
      </c>
      <c r="AD129" s="16">
        <f t="shared" si="25"/>
        <v>0</v>
      </c>
      <c r="AE129" s="16">
        <f t="shared" si="25"/>
        <v>6</v>
      </c>
      <c r="AF129" s="16">
        <f t="shared" si="25"/>
        <v>0</v>
      </c>
      <c r="AG129" s="16">
        <f t="shared" si="25"/>
        <v>11</v>
      </c>
      <c r="AH129" s="16">
        <f t="shared" si="25"/>
        <v>13</v>
      </c>
      <c r="AI129" s="16">
        <f t="shared" si="25"/>
        <v>0</v>
      </c>
      <c r="AJ129" s="16">
        <f t="shared" si="25"/>
        <v>0</v>
      </c>
      <c r="AK129" s="16">
        <f t="shared" si="25"/>
        <v>0</v>
      </c>
      <c r="AL129" s="16">
        <f t="shared" si="25"/>
        <v>0</v>
      </c>
      <c r="AM129" s="16" t="e">
        <f>AM122+AM123+AM124+#REF!+AM125+AM126+AM127+AM128</f>
        <v>#REF!</v>
      </c>
    </row>
    <row r="130" spans="1:39" x14ac:dyDescent="1.1499999999999999">
      <c r="A130" s="57" t="s">
        <v>35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</row>
    <row r="131" spans="1:39" ht="166.5" x14ac:dyDescent="1.1499999999999999">
      <c r="A131" s="16">
        <v>92</v>
      </c>
      <c r="B131" s="3" t="s">
        <v>134</v>
      </c>
      <c r="C131" s="16"/>
      <c r="D131" s="16"/>
      <c r="E131" s="16"/>
      <c r="F131" s="16"/>
      <c r="G131" s="16"/>
      <c r="H131" s="16"/>
      <c r="I131" s="16"/>
      <c r="J131" s="16"/>
      <c r="K131" s="16">
        <v>11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>
        <v>180</v>
      </c>
      <c r="AA131" s="16"/>
      <c r="AB131" s="16"/>
      <c r="AC131" s="16"/>
      <c r="AD131" s="16"/>
      <c r="AE131" s="16"/>
      <c r="AF131" s="16"/>
      <c r="AG131" s="16"/>
      <c r="AH131" s="16">
        <v>6</v>
      </c>
      <c r="AI131" s="16"/>
      <c r="AJ131" s="16"/>
      <c r="AK131" s="16"/>
      <c r="AL131" s="16"/>
    </row>
    <row r="132" spans="1:39" x14ac:dyDescent="1.1499999999999999">
      <c r="A132" s="16">
        <v>48</v>
      </c>
      <c r="B132" s="3" t="s">
        <v>46</v>
      </c>
      <c r="C132" s="16"/>
      <c r="D132" s="16"/>
      <c r="E132" s="16">
        <v>1.8</v>
      </c>
      <c r="F132" s="16"/>
      <c r="G132" s="16"/>
      <c r="H132" s="16"/>
      <c r="I132" s="16"/>
      <c r="J132" s="16">
        <v>249</v>
      </c>
      <c r="K132" s="16">
        <v>68</v>
      </c>
      <c r="L132" s="16"/>
      <c r="M132" s="16"/>
      <c r="N132" s="16"/>
      <c r="O132" s="16"/>
      <c r="P132" s="16"/>
      <c r="Q132" s="16"/>
      <c r="R132" s="16">
        <v>6</v>
      </c>
      <c r="S132" s="16"/>
      <c r="T132" s="16"/>
      <c r="U132" s="16"/>
      <c r="V132" s="16"/>
      <c r="W132" s="16"/>
      <c r="X132" s="16">
        <v>72</v>
      </c>
      <c r="Y132" s="16"/>
      <c r="Z132" s="16"/>
      <c r="AA132" s="16"/>
      <c r="AB132" s="16"/>
      <c r="AC132" s="16"/>
      <c r="AD132" s="16"/>
      <c r="AE132" s="16"/>
      <c r="AF132" s="16"/>
      <c r="AG132" s="16"/>
      <c r="AH132" s="16">
        <v>8</v>
      </c>
      <c r="AI132" s="16"/>
      <c r="AJ132" s="16"/>
      <c r="AK132" s="16"/>
      <c r="AL132" s="16"/>
    </row>
    <row r="133" spans="1:39" x14ac:dyDescent="1.1499999999999999">
      <c r="A133" s="16">
        <v>11</v>
      </c>
      <c r="B133" s="3" t="s">
        <v>14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>
        <v>25</v>
      </c>
      <c r="Q133" s="16"/>
      <c r="R133" s="16"/>
      <c r="S133" s="16"/>
      <c r="T133" s="16">
        <v>3.5</v>
      </c>
      <c r="U133" s="16"/>
      <c r="V133" s="16"/>
      <c r="W133" s="16"/>
      <c r="X133" s="16"/>
      <c r="Y133" s="16"/>
      <c r="Z133" s="16"/>
      <c r="AA133" s="16"/>
      <c r="AB133" s="16">
        <v>120</v>
      </c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9" x14ac:dyDescent="1.1499999999999999">
      <c r="A134" s="16" t="s">
        <v>37</v>
      </c>
      <c r="B134" s="3" t="s">
        <v>33</v>
      </c>
      <c r="C134" s="16">
        <v>65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9" x14ac:dyDescent="1.1499999999999999">
      <c r="A135" s="16" t="s">
        <v>37</v>
      </c>
      <c r="B135" s="3" t="s">
        <v>9</v>
      </c>
      <c r="C135" s="16"/>
      <c r="D135" s="16">
        <v>45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9" x14ac:dyDescent="1.1499999999999999">
      <c r="A136" s="16"/>
      <c r="B136" s="3" t="s">
        <v>34</v>
      </c>
      <c r="C136" s="16">
        <f>C131+C132+C133+C134+C135</f>
        <v>65</v>
      </c>
      <c r="D136" s="16">
        <f t="shared" ref="D136:AL136" si="26">D131+D132+D133+D134+D135</f>
        <v>45</v>
      </c>
      <c r="E136" s="16">
        <f t="shared" si="26"/>
        <v>1.8</v>
      </c>
      <c r="F136" s="16">
        <f t="shared" si="26"/>
        <v>0</v>
      </c>
      <c r="G136" s="16">
        <f t="shared" si="26"/>
        <v>0</v>
      </c>
      <c r="H136" s="16">
        <f t="shared" si="26"/>
        <v>0</v>
      </c>
      <c r="I136" s="16">
        <f t="shared" si="26"/>
        <v>0</v>
      </c>
      <c r="J136" s="16">
        <f t="shared" si="26"/>
        <v>249</v>
      </c>
      <c r="K136" s="16">
        <f t="shared" si="26"/>
        <v>79</v>
      </c>
      <c r="L136" s="16">
        <f t="shared" si="26"/>
        <v>0</v>
      </c>
      <c r="M136" s="16">
        <f t="shared" si="26"/>
        <v>0</v>
      </c>
      <c r="N136" s="16">
        <f t="shared" si="26"/>
        <v>0</v>
      </c>
      <c r="O136" s="16">
        <f t="shared" si="26"/>
        <v>0</v>
      </c>
      <c r="P136" s="16">
        <f t="shared" si="26"/>
        <v>25</v>
      </c>
      <c r="Q136" s="16">
        <f t="shared" si="26"/>
        <v>0</v>
      </c>
      <c r="R136" s="16">
        <f t="shared" si="26"/>
        <v>6</v>
      </c>
      <c r="S136" s="16">
        <f t="shared" si="26"/>
        <v>0</v>
      </c>
      <c r="T136" s="16">
        <f t="shared" si="26"/>
        <v>3.5</v>
      </c>
      <c r="U136" s="16">
        <f t="shared" si="26"/>
        <v>0</v>
      </c>
      <c r="V136" s="16">
        <f t="shared" si="26"/>
        <v>0</v>
      </c>
      <c r="W136" s="16">
        <f t="shared" si="26"/>
        <v>0</v>
      </c>
      <c r="X136" s="16">
        <f t="shared" si="26"/>
        <v>72</v>
      </c>
      <c r="Y136" s="16">
        <f t="shared" si="26"/>
        <v>0</v>
      </c>
      <c r="Z136" s="16">
        <f t="shared" si="26"/>
        <v>180</v>
      </c>
      <c r="AA136" s="16">
        <f t="shared" si="26"/>
        <v>0</v>
      </c>
      <c r="AB136" s="16">
        <f t="shared" si="26"/>
        <v>120</v>
      </c>
      <c r="AC136" s="16">
        <f t="shared" si="26"/>
        <v>0</v>
      </c>
      <c r="AD136" s="16">
        <f t="shared" si="26"/>
        <v>0</v>
      </c>
      <c r="AE136" s="16">
        <f t="shared" si="26"/>
        <v>0</v>
      </c>
      <c r="AF136" s="16">
        <f t="shared" si="26"/>
        <v>0</v>
      </c>
      <c r="AG136" s="16">
        <f t="shared" si="26"/>
        <v>0</v>
      </c>
      <c r="AH136" s="16">
        <f t="shared" si="26"/>
        <v>14</v>
      </c>
      <c r="AI136" s="16">
        <f t="shared" si="26"/>
        <v>0</v>
      </c>
      <c r="AJ136" s="16">
        <f t="shared" si="26"/>
        <v>0</v>
      </c>
      <c r="AK136" s="16">
        <f t="shared" si="26"/>
        <v>0</v>
      </c>
      <c r="AL136" s="16">
        <f t="shared" si="26"/>
        <v>0</v>
      </c>
      <c r="AM136" s="16" t="e">
        <f>AM131+AM132+AM133+#REF!+AM134+AM135</f>
        <v>#REF!</v>
      </c>
    </row>
    <row r="137" spans="1:39" x14ac:dyDescent="1.1499999999999999">
      <c r="A137" s="16"/>
      <c r="B137" s="3" t="s">
        <v>69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9" x14ac:dyDescent="1.1499999999999999">
      <c r="A138" s="16"/>
      <c r="B138" s="3" t="s">
        <v>72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9" ht="166.5" hidden="1" x14ac:dyDescent="1.1499999999999999">
      <c r="A139" s="16"/>
      <c r="B139" s="3" t="s">
        <v>113</v>
      </c>
      <c r="C139" s="16">
        <f t="shared" ref="C139:L139" si="27">C120+C129</f>
        <v>198</v>
      </c>
      <c r="D139" s="16">
        <f t="shared" si="27"/>
        <v>110</v>
      </c>
      <c r="E139" s="16">
        <f t="shared" si="27"/>
        <v>1.6</v>
      </c>
      <c r="F139" s="16">
        <f t="shared" si="27"/>
        <v>0</v>
      </c>
      <c r="G139" s="16">
        <f t="shared" si="27"/>
        <v>55</v>
      </c>
      <c r="H139" s="16">
        <f t="shared" si="27"/>
        <v>0</v>
      </c>
      <c r="I139" s="16">
        <f t="shared" si="27"/>
        <v>0</v>
      </c>
      <c r="J139" s="16">
        <f t="shared" si="27"/>
        <v>139</v>
      </c>
      <c r="K139" s="16">
        <f t="shared" si="27"/>
        <v>428.3</v>
      </c>
      <c r="L139" s="16">
        <f t="shared" si="27"/>
        <v>0</v>
      </c>
      <c r="M139" s="16"/>
      <c r="N139" s="16">
        <f>N120+N129</f>
        <v>11</v>
      </c>
      <c r="O139" s="16">
        <f>O120+O129</f>
        <v>25</v>
      </c>
      <c r="P139" s="16">
        <f>P120+P129</f>
        <v>50.7</v>
      </c>
      <c r="Q139" s="16"/>
      <c r="R139" s="16">
        <f t="shared" ref="R139:W139" si="28">R120+R129</f>
        <v>17</v>
      </c>
      <c r="S139" s="16">
        <f t="shared" si="28"/>
        <v>0</v>
      </c>
      <c r="T139" s="16">
        <f t="shared" si="28"/>
        <v>0</v>
      </c>
      <c r="U139" s="16">
        <f t="shared" si="28"/>
        <v>2</v>
      </c>
      <c r="V139" s="16">
        <f t="shared" si="28"/>
        <v>100</v>
      </c>
      <c r="W139" s="16">
        <f t="shared" si="28"/>
        <v>0</v>
      </c>
      <c r="X139" s="16"/>
      <c r="Y139" s="16">
        <f t="shared" ref="Y139:AI139" si="29">Y120+Y129</f>
        <v>0</v>
      </c>
      <c r="Z139" s="16">
        <f t="shared" si="29"/>
        <v>0</v>
      </c>
      <c r="AA139" s="16">
        <f t="shared" si="29"/>
        <v>0</v>
      </c>
      <c r="AB139" s="16">
        <f t="shared" si="29"/>
        <v>135</v>
      </c>
      <c r="AC139" s="16">
        <f t="shared" si="29"/>
        <v>0</v>
      </c>
      <c r="AD139" s="16">
        <f t="shared" si="29"/>
        <v>0</v>
      </c>
      <c r="AE139" s="16">
        <f t="shared" si="29"/>
        <v>6</v>
      </c>
      <c r="AF139" s="16">
        <f t="shared" si="29"/>
        <v>12</v>
      </c>
      <c r="AG139" s="16">
        <f t="shared" si="29"/>
        <v>17</v>
      </c>
      <c r="AH139" s="16">
        <f t="shared" si="29"/>
        <v>13</v>
      </c>
      <c r="AI139" s="16">
        <f t="shared" si="29"/>
        <v>0</v>
      </c>
      <c r="AJ139" s="16">
        <v>1.5</v>
      </c>
      <c r="AK139" s="16">
        <v>7</v>
      </c>
      <c r="AL139" s="16">
        <f>AL120+AL129</f>
        <v>0</v>
      </c>
      <c r="AM139" s="16" t="e">
        <f>AM120+AM129</f>
        <v>#REF!</v>
      </c>
    </row>
    <row r="140" spans="1:39" x14ac:dyDescent="1.1499999999999999">
      <c r="A140" s="16"/>
      <c r="B140" s="3" t="s">
        <v>140</v>
      </c>
      <c r="C140" s="16">
        <f t="shared" ref="C140:AI140" si="30">C120+C129</f>
        <v>198</v>
      </c>
      <c r="D140" s="16">
        <f t="shared" si="30"/>
        <v>110</v>
      </c>
      <c r="E140" s="16">
        <f t="shared" si="30"/>
        <v>1.6</v>
      </c>
      <c r="F140" s="16">
        <f t="shared" si="30"/>
        <v>0</v>
      </c>
      <c r="G140" s="16">
        <f t="shared" si="30"/>
        <v>55</v>
      </c>
      <c r="H140" s="16">
        <f t="shared" si="30"/>
        <v>0</v>
      </c>
      <c r="I140" s="16">
        <f t="shared" si="30"/>
        <v>0</v>
      </c>
      <c r="J140" s="16">
        <f t="shared" si="30"/>
        <v>139</v>
      </c>
      <c r="K140" s="16">
        <f t="shared" si="30"/>
        <v>428.3</v>
      </c>
      <c r="L140" s="16">
        <f t="shared" si="30"/>
        <v>0</v>
      </c>
      <c r="M140" s="16">
        <f t="shared" si="30"/>
        <v>0</v>
      </c>
      <c r="N140" s="16">
        <f t="shared" si="30"/>
        <v>11</v>
      </c>
      <c r="O140" s="16">
        <f t="shared" si="30"/>
        <v>25</v>
      </c>
      <c r="P140" s="16">
        <f t="shared" si="30"/>
        <v>50.7</v>
      </c>
      <c r="Q140" s="16">
        <f t="shared" si="30"/>
        <v>0</v>
      </c>
      <c r="R140" s="16">
        <f t="shared" si="30"/>
        <v>17</v>
      </c>
      <c r="S140" s="16">
        <f t="shared" si="30"/>
        <v>0</v>
      </c>
      <c r="T140" s="16">
        <f t="shared" si="30"/>
        <v>0</v>
      </c>
      <c r="U140" s="16">
        <f t="shared" si="30"/>
        <v>2</v>
      </c>
      <c r="V140" s="16">
        <f t="shared" si="30"/>
        <v>100</v>
      </c>
      <c r="W140" s="16">
        <f t="shared" si="30"/>
        <v>0</v>
      </c>
      <c r="X140" s="16">
        <f t="shared" si="30"/>
        <v>0</v>
      </c>
      <c r="Y140" s="16">
        <f t="shared" si="30"/>
        <v>0</v>
      </c>
      <c r="Z140" s="16">
        <f t="shared" si="30"/>
        <v>0</v>
      </c>
      <c r="AA140" s="16">
        <f t="shared" si="30"/>
        <v>0</v>
      </c>
      <c r="AB140" s="16">
        <f t="shared" si="30"/>
        <v>135</v>
      </c>
      <c r="AC140" s="16">
        <f t="shared" si="30"/>
        <v>0</v>
      </c>
      <c r="AD140" s="16">
        <f t="shared" si="30"/>
        <v>0</v>
      </c>
      <c r="AE140" s="16">
        <f t="shared" si="30"/>
        <v>6</v>
      </c>
      <c r="AF140" s="16">
        <f t="shared" si="30"/>
        <v>12</v>
      </c>
      <c r="AG140" s="16">
        <f t="shared" si="30"/>
        <v>17</v>
      </c>
      <c r="AH140" s="16">
        <f t="shared" si="30"/>
        <v>13</v>
      </c>
      <c r="AI140" s="16">
        <f t="shared" si="30"/>
        <v>0</v>
      </c>
      <c r="AJ140" s="16">
        <v>1.3</v>
      </c>
      <c r="AK140" s="16">
        <v>6.5</v>
      </c>
      <c r="AL140" s="16">
        <f>AL120+AL129</f>
        <v>0</v>
      </c>
      <c r="AM140" s="16"/>
    </row>
    <row r="141" spans="1:39" x14ac:dyDescent="1.1499999999999999">
      <c r="A141" s="16"/>
      <c r="B141" s="3" t="s">
        <v>143</v>
      </c>
      <c r="C141" s="16">
        <f t="shared" ref="C141:AL141" si="31">C129+C136</f>
        <v>173</v>
      </c>
      <c r="D141" s="16">
        <f t="shared" si="31"/>
        <v>125</v>
      </c>
      <c r="E141" s="16">
        <f t="shared" si="31"/>
        <v>3.4000000000000004</v>
      </c>
      <c r="F141" s="16">
        <f t="shared" si="31"/>
        <v>0</v>
      </c>
      <c r="G141" s="16">
        <f t="shared" si="31"/>
        <v>10</v>
      </c>
      <c r="H141" s="16">
        <f t="shared" si="31"/>
        <v>0</v>
      </c>
      <c r="I141" s="16">
        <f t="shared" si="31"/>
        <v>0</v>
      </c>
      <c r="J141" s="16">
        <f t="shared" si="31"/>
        <v>388</v>
      </c>
      <c r="K141" s="16">
        <f t="shared" si="31"/>
        <v>507.3</v>
      </c>
      <c r="L141" s="16">
        <f t="shared" si="31"/>
        <v>0</v>
      </c>
      <c r="M141" s="16">
        <f t="shared" si="31"/>
        <v>0</v>
      </c>
      <c r="N141" s="16">
        <f t="shared" si="31"/>
        <v>11</v>
      </c>
      <c r="O141" s="16">
        <f t="shared" si="31"/>
        <v>25</v>
      </c>
      <c r="P141" s="16">
        <f t="shared" si="31"/>
        <v>45.7</v>
      </c>
      <c r="Q141" s="16">
        <f t="shared" si="31"/>
        <v>0</v>
      </c>
      <c r="R141" s="16">
        <f t="shared" si="31"/>
        <v>23</v>
      </c>
      <c r="S141" s="16">
        <f t="shared" si="31"/>
        <v>0</v>
      </c>
      <c r="T141" s="16">
        <f t="shared" si="31"/>
        <v>3.5</v>
      </c>
      <c r="U141" s="16">
        <f t="shared" si="31"/>
        <v>0</v>
      </c>
      <c r="V141" s="16">
        <f t="shared" si="31"/>
        <v>100</v>
      </c>
      <c r="W141" s="16">
        <f t="shared" si="31"/>
        <v>0</v>
      </c>
      <c r="X141" s="16">
        <f t="shared" si="31"/>
        <v>72</v>
      </c>
      <c r="Y141" s="16">
        <f t="shared" si="31"/>
        <v>0</v>
      </c>
      <c r="Z141" s="16">
        <f t="shared" si="31"/>
        <v>180</v>
      </c>
      <c r="AA141" s="16">
        <f t="shared" si="31"/>
        <v>0</v>
      </c>
      <c r="AB141" s="16">
        <f t="shared" si="31"/>
        <v>144</v>
      </c>
      <c r="AC141" s="16">
        <f t="shared" si="31"/>
        <v>0</v>
      </c>
      <c r="AD141" s="16">
        <f t="shared" si="31"/>
        <v>0</v>
      </c>
      <c r="AE141" s="16">
        <f t="shared" si="31"/>
        <v>6</v>
      </c>
      <c r="AF141" s="16">
        <f t="shared" si="31"/>
        <v>0</v>
      </c>
      <c r="AG141" s="16">
        <f t="shared" si="31"/>
        <v>11</v>
      </c>
      <c r="AH141" s="16">
        <f t="shared" si="31"/>
        <v>27</v>
      </c>
      <c r="AI141" s="16">
        <f t="shared" si="31"/>
        <v>0</v>
      </c>
      <c r="AJ141" s="16">
        <v>1.5</v>
      </c>
      <c r="AK141" s="16">
        <v>7</v>
      </c>
      <c r="AL141" s="16">
        <f t="shared" si="31"/>
        <v>0</v>
      </c>
      <c r="AM141" s="16"/>
    </row>
    <row r="142" spans="1:39" ht="75" customHeight="1" x14ac:dyDescent="1.1499999999999999">
      <c r="A142" s="56" t="s">
        <v>97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</row>
    <row r="143" spans="1:39" x14ac:dyDescent="1.1499999999999999">
      <c r="A143" s="56" t="s">
        <v>15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</row>
    <row r="144" spans="1:39" ht="74.25" customHeight="1" x14ac:dyDescent="1.1499999999999999">
      <c r="A144" s="57" t="s">
        <v>36</v>
      </c>
      <c r="B144" s="63" t="s">
        <v>20</v>
      </c>
      <c r="C144" s="55" t="s">
        <v>33</v>
      </c>
      <c r="D144" s="55" t="s">
        <v>9</v>
      </c>
      <c r="E144" s="55" t="s">
        <v>52</v>
      </c>
      <c r="F144" s="55" t="s">
        <v>96</v>
      </c>
      <c r="G144" s="55" t="s">
        <v>87</v>
      </c>
      <c r="H144" s="55" t="s">
        <v>88</v>
      </c>
      <c r="I144" s="55" t="s">
        <v>89</v>
      </c>
      <c r="J144" s="55" t="s">
        <v>53</v>
      </c>
      <c r="K144" s="55" t="s">
        <v>54</v>
      </c>
      <c r="L144" s="55" t="s">
        <v>129</v>
      </c>
      <c r="M144" s="55" t="s">
        <v>127</v>
      </c>
      <c r="N144" s="55" t="s">
        <v>92</v>
      </c>
      <c r="O144" s="55" t="s">
        <v>55</v>
      </c>
      <c r="P144" s="55" t="s">
        <v>130</v>
      </c>
      <c r="Q144" s="55" t="s">
        <v>132</v>
      </c>
      <c r="R144" s="55" t="s">
        <v>93</v>
      </c>
      <c r="S144" s="55" t="s">
        <v>71</v>
      </c>
      <c r="T144" s="55" t="s">
        <v>65</v>
      </c>
      <c r="U144" s="55" t="s">
        <v>62</v>
      </c>
      <c r="V144" s="55" t="s">
        <v>59</v>
      </c>
      <c r="W144" s="55" t="s">
        <v>94</v>
      </c>
      <c r="X144" s="55" t="s">
        <v>128</v>
      </c>
      <c r="Y144" s="55" t="s">
        <v>91</v>
      </c>
      <c r="Z144" s="55" t="s">
        <v>90</v>
      </c>
      <c r="AA144" s="55" t="s">
        <v>66</v>
      </c>
      <c r="AB144" s="55" t="s">
        <v>137</v>
      </c>
      <c r="AC144" s="55" t="s">
        <v>58</v>
      </c>
      <c r="AD144" s="55" t="s">
        <v>60</v>
      </c>
      <c r="AE144" s="55" t="s">
        <v>61</v>
      </c>
      <c r="AF144" s="55" t="s">
        <v>138</v>
      </c>
      <c r="AG144" s="55" t="s">
        <v>56</v>
      </c>
      <c r="AH144" s="55" t="s">
        <v>57</v>
      </c>
      <c r="AI144" s="55" t="s">
        <v>67</v>
      </c>
      <c r="AJ144" s="55" t="s">
        <v>68</v>
      </c>
      <c r="AK144" s="55" t="s">
        <v>63</v>
      </c>
      <c r="AL144" s="55" t="s">
        <v>64</v>
      </c>
    </row>
    <row r="145" spans="1:38" ht="409.6" customHeight="1" x14ac:dyDescent="1.1499999999999999">
      <c r="A145" s="57"/>
      <c r="B145" s="64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</row>
    <row r="146" spans="1:38" x14ac:dyDescent="1.1499999999999999">
      <c r="A146" s="16">
        <v>1</v>
      </c>
      <c r="B146" s="2">
        <v>2</v>
      </c>
      <c r="C146" s="16">
        <v>3</v>
      </c>
      <c r="D146" s="16">
        <v>4</v>
      </c>
      <c r="E146" s="16">
        <v>5</v>
      </c>
      <c r="F146" s="16">
        <v>6</v>
      </c>
      <c r="G146" s="16">
        <v>7</v>
      </c>
      <c r="H146" s="16">
        <v>8</v>
      </c>
      <c r="I146" s="16">
        <v>9</v>
      </c>
      <c r="J146" s="16">
        <v>10</v>
      </c>
      <c r="K146" s="16">
        <v>11</v>
      </c>
      <c r="L146" s="16">
        <v>12</v>
      </c>
      <c r="M146" s="16">
        <v>13</v>
      </c>
      <c r="N146" s="16">
        <v>14</v>
      </c>
      <c r="O146" s="16">
        <v>15</v>
      </c>
      <c r="P146" s="16">
        <v>16</v>
      </c>
      <c r="Q146" s="16">
        <v>17</v>
      </c>
      <c r="R146" s="16">
        <v>18</v>
      </c>
      <c r="S146" s="16">
        <v>19</v>
      </c>
      <c r="T146" s="16">
        <v>20</v>
      </c>
      <c r="U146" s="16">
        <v>21</v>
      </c>
      <c r="V146" s="16">
        <v>22</v>
      </c>
      <c r="W146" s="16">
        <v>23</v>
      </c>
      <c r="X146" s="16">
        <v>24</v>
      </c>
      <c r="Y146" s="16">
        <v>25</v>
      </c>
      <c r="Z146" s="16">
        <v>26</v>
      </c>
      <c r="AA146" s="16">
        <v>27</v>
      </c>
      <c r="AB146" s="16">
        <v>28</v>
      </c>
      <c r="AC146" s="16">
        <v>29</v>
      </c>
      <c r="AD146" s="16">
        <v>30</v>
      </c>
      <c r="AE146" s="16">
        <v>31</v>
      </c>
      <c r="AF146" s="16">
        <v>32</v>
      </c>
      <c r="AG146" s="16">
        <v>33</v>
      </c>
      <c r="AH146" s="16">
        <v>34</v>
      </c>
      <c r="AI146" s="16">
        <v>35</v>
      </c>
      <c r="AJ146" s="16">
        <v>36</v>
      </c>
      <c r="AK146" s="16">
        <v>37</v>
      </c>
      <c r="AL146" s="16">
        <v>38</v>
      </c>
    </row>
    <row r="147" spans="1:38" x14ac:dyDescent="1.1499999999999999">
      <c r="A147" s="56" t="s">
        <v>7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</row>
    <row r="148" spans="1:38" x14ac:dyDescent="1.1499999999999999">
      <c r="A148" s="16">
        <v>98</v>
      </c>
      <c r="B148" s="3" t="s">
        <v>122</v>
      </c>
      <c r="C148" s="16"/>
      <c r="D148" s="16"/>
      <c r="E148" s="16"/>
      <c r="F148" s="16"/>
      <c r="G148" s="16">
        <v>15</v>
      </c>
      <c r="H148" s="16"/>
      <c r="I148" s="16"/>
      <c r="J148" s="16"/>
      <c r="K148" s="16"/>
      <c r="L148" s="16"/>
      <c r="M148" s="16"/>
      <c r="N148" s="16"/>
      <c r="O148" s="16"/>
      <c r="P148" s="16">
        <v>2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>
        <v>175</v>
      </c>
      <c r="AC148" s="16"/>
      <c r="AD148" s="16"/>
      <c r="AE148" s="16"/>
      <c r="AF148" s="16"/>
      <c r="AG148" s="16">
        <v>2.5</v>
      </c>
      <c r="AH148" s="16"/>
      <c r="AI148" s="16"/>
      <c r="AJ148" s="16"/>
      <c r="AK148" s="16"/>
      <c r="AL148" s="16"/>
    </row>
    <row r="149" spans="1:38" ht="166.5" x14ac:dyDescent="1.1499999999999999">
      <c r="A149" s="16">
        <v>2</v>
      </c>
      <c r="B149" s="3" t="s">
        <v>41</v>
      </c>
      <c r="C149" s="16"/>
      <c r="D149" s="16"/>
      <c r="E149" s="16"/>
      <c r="F149" s="16"/>
      <c r="G149" s="16"/>
      <c r="H149" s="16"/>
      <c r="I149" s="16"/>
      <c r="J149" s="16"/>
      <c r="K149" s="5"/>
      <c r="L149" s="5"/>
      <c r="M149" s="5"/>
      <c r="N149" s="16"/>
      <c r="O149" s="16"/>
      <c r="P149" s="16">
        <v>25</v>
      </c>
      <c r="Q149" s="16"/>
      <c r="R149" s="16"/>
      <c r="S149" s="16">
        <v>3.5</v>
      </c>
      <c r="T149" s="16"/>
      <c r="U149" s="16"/>
      <c r="V149" s="16"/>
      <c r="W149" s="16"/>
      <c r="X149" s="16"/>
      <c r="Y149" s="16"/>
      <c r="Z149" s="16"/>
      <c r="AA149" s="16"/>
      <c r="AB149" s="16">
        <v>120</v>
      </c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x14ac:dyDescent="1.1499999999999999">
      <c r="A150" s="4">
        <v>8</v>
      </c>
      <c r="B150" s="3" t="s">
        <v>131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>
        <v>16</v>
      </c>
      <c r="AF150" s="16"/>
      <c r="AG150" s="16"/>
      <c r="AH150" s="16"/>
      <c r="AI150" s="16"/>
      <c r="AJ150" s="16"/>
      <c r="AK150" s="16"/>
      <c r="AL150" s="16"/>
    </row>
    <row r="151" spans="1:38" x14ac:dyDescent="1.1499999999999999">
      <c r="A151" s="4">
        <v>3</v>
      </c>
      <c r="B151" s="3" t="s">
        <v>138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>
        <v>12</v>
      </c>
      <c r="AG151" s="16"/>
      <c r="AH151" s="16"/>
      <c r="AI151" s="16"/>
      <c r="AJ151" s="16"/>
      <c r="AK151" s="16"/>
      <c r="AL151" s="16"/>
    </row>
    <row r="152" spans="1:38" x14ac:dyDescent="1.1499999999999999">
      <c r="A152" s="16" t="s">
        <v>37</v>
      </c>
      <c r="B152" s="3" t="s">
        <v>9</v>
      </c>
      <c r="C152" s="16"/>
      <c r="D152" s="16">
        <v>30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x14ac:dyDescent="1.1499999999999999">
      <c r="A153" s="16" t="s">
        <v>37</v>
      </c>
      <c r="B153" s="3" t="s">
        <v>33</v>
      </c>
      <c r="C153" s="16">
        <v>90</v>
      </c>
      <c r="D153" s="16"/>
      <c r="E153" s="16"/>
      <c r="F153" s="16"/>
      <c r="G153" s="16"/>
      <c r="H153" s="16"/>
      <c r="I153" s="16"/>
      <c r="J153" s="16"/>
      <c r="K153" s="5"/>
      <c r="L153" s="5"/>
      <c r="M153" s="5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x14ac:dyDescent="1.1499999999999999">
      <c r="A154" s="16"/>
      <c r="B154" s="3" t="s">
        <v>34</v>
      </c>
      <c r="C154" s="16">
        <f t="shared" ref="C154:AL154" si="32">SUM(C148:C153)</f>
        <v>90</v>
      </c>
      <c r="D154" s="16">
        <f t="shared" si="32"/>
        <v>30</v>
      </c>
      <c r="E154" s="16">
        <f t="shared" si="32"/>
        <v>0</v>
      </c>
      <c r="F154" s="16">
        <f t="shared" si="32"/>
        <v>0</v>
      </c>
      <c r="G154" s="16">
        <f t="shared" si="32"/>
        <v>15</v>
      </c>
      <c r="H154" s="16">
        <f t="shared" si="32"/>
        <v>0</v>
      </c>
      <c r="I154" s="16">
        <f t="shared" si="32"/>
        <v>0</v>
      </c>
      <c r="J154" s="16">
        <f t="shared" si="32"/>
        <v>0</v>
      </c>
      <c r="K154" s="16">
        <f t="shared" si="32"/>
        <v>0</v>
      </c>
      <c r="L154" s="16">
        <f t="shared" si="32"/>
        <v>0</v>
      </c>
      <c r="M154" s="16">
        <f t="shared" si="32"/>
        <v>0</v>
      </c>
      <c r="N154" s="16">
        <f t="shared" si="32"/>
        <v>0</v>
      </c>
      <c r="O154" s="16">
        <f t="shared" si="32"/>
        <v>0</v>
      </c>
      <c r="P154" s="16">
        <f t="shared" si="32"/>
        <v>27</v>
      </c>
      <c r="Q154" s="16">
        <f t="shared" si="32"/>
        <v>0</v>
      </c>
      <c r="R154" s="16">
        <f t="shared" si="32"/>
        <v>0</v>
      </c>
      <c r="S154" s="16">
        <f t="shared" si="32"/>
        <v>3.5</v>
      </c>
      <c r="T154" s="16">
        <f t="shared" si="32"/>
        <v>0</v>
      </c>
      <c r="U154" s="16">
        <f t="shared" si="32"/>
        <v>0</v>
      </c>
      <c r="V154" s="16">
        <f t="shared" si="32"/>
        <v>0</v>
      </c>
      <c r="W154" s="16">
        <f t="shared" si="32"/>
        <v>0</v>
      </c>
      <c r="X154" s="16">
        <f t="shared" si="32"/>
        <v>0</v>
      </c>
      <c r="Y154" s="16">
        <f t="shared" si="32"/>
        <v>0</v>
      </c>
      <c r="Z154" s="16">
        <f t="shared" si="32"/>
        <v>0</v>
      </c>
      <c r="AA154" s="16">
        <f t="shared" si="32"/>
        <v>0</v>
      </c>
      <c r="AB154" s="16">
        <f t="shared" si="32"/>
        <v>295</v>
      </c>
      <c r="AC154" s="16">
        <f t="shared" si="32"/>
        <v>0</v>
      </c>
      <c r="AD154" s="16">
        <f t="shared" si="32"/>
        <v>0</v>
      </c>
      <c r="AE154" s="16">
        <f t="shared" si="32"/>
        <v>16</v>
      </c>
      <c r="AF154" s="16">
        <f t="shared" si="32"/>
        <v>12</v>
      </c>
      <c r="AG154" s="16">
        <f t="shared" si="32"/>
        <v>2.5</v>
      </c>
      <c r="AH154" s="16">
        <f t="shared" si="32"/>
        <v>0</v>
      </c>
      <c r="AI154" s="16">
        <f t="shared" si="32"/>
        <v>0</v>
      </c>
      <c r="AJ154" s="16">
        <f t="shared" si="32"/>
        <v>0</v>
      </c>
      <c r="AK154" s="16">
        <f t="shared" si="32"/>
        <v>0</v>
      </c>
      <c r="AL154" s="16">
        <f t="shared" si="32"/>
        <v>0</v>
      </c>
    </row>
    <row r="155" spans="1:38" x14ac:dyDescent="1.1499999999999999">
      <c r="A155" s="56" t="s">
        <v>10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</row>
    <row r="156" spans="1:38" x14ac:dyDescent="1.1499999999999999">
      <c r="A156" s="12">
        <v>99</v>
      </c>
      <c r="B156" s="13" t="s">
        <v>136</v>
      </c>
      <c r="C156" s="12"/>
      <c r="D156" s="12"/>
      <c r="E156" s="12"/>
      <c r="F156" s="12"/>
      <c r="G156" s="12"/>
      <c r="H156" s="12"/>
      <c r="I156" s="12"/>
      <c r="J156" s="12"/>
      <c r="K156" s="12">
        <v>125</v>
      </c>
      <c r="L156" s="12"/>
      <c r="M156" s="12"/>
      <c r="N156" s="12"/>
      <c r="O156" s="12"/>
      <c r="P156" s="12">
        <v>1.8</v>
      </c>
      <c r="Q156" s="12"/>
      <c r="R156" s="12">
        <v>5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>
        <v>10</v>
      </c>
      <c r="AI156" s="12"/>
      <c r="AJ156" s="12"/>
      <c r="AK156" s="12"/>
      <c r="AL156" s="12"/>
    </row>
    <row r="157" spans="1:38" ht="107.25" customHeight="1" x14ac:dyDescent="1.1499999999999999">
      <c r="A157" s="16">
        <v>6</v>
      </c>
      <c r="B157" s="3" t="s">
        <v>123</v>
      </c>
      <c r="C157" s="16"/>
      <c r="D157" s="16"/>
      <c r="E157" s="16"/>
      <c r="F157" s="16"/>
      <c r="G157" s="16"/>
      <c r="H157" s="16">
        <v>27</v>
      </c>
      <c r="I157" s="16"/>
      <c r="J157" s="16">
        <v>93</v>
      </c>
      <c r="K157" s="16">
        <v>33</v>
      </c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>
        <v>5</v>
      </c>
      <c r="AH157" s="16"/>
      <c r="AI157" s="16"/>
      <c r="AJ157" s="16"/>
      <c r="AK157" s="16"/>
      <c r="AL157" s="16"/>
    </row>
    <row r="158" spans="1:38" x14ac:dyDescent="1.1499999999999999">
      <c r="A158" s="12">
        <v>15</v>
      </c>
      <c r="B158" s="13" t="s">
        <v>101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>
        <v>30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x14ac:dyDescent="1.1499999999999999">
      <c r="A159" s="12">
        <v>39</v>
      </c>
      <c r="B159" s="13" t="s">
        <v>154</v>
      </c>
      <c r="C159" s="12"/>
      <c r="D159" s="12"/>
      <c r="E159" s="12">
        <v>4</v>
      </c>
      <c r="F159" s="12"/>
      <c r="G159" s="12"/>
      <c r="H159" s="12"/>
      <c r="I159" s="12"/>
      <c r="J159" s="12"/>
      <c r="K159" s="12">
        <v>18</v>
      </c>
      <c r="L159" s="12"/>
      <c r="M159" s="12"/>
      <c r="N159" s="12"/>
      <c r="O159" s="12"/>
      <c r="P159" s="12"/>
      <c r="Q159" s="12"/>
      <c r="R159" s="12">
        <v>5</v>
      </c>
      <c r="S159" s="12"/>
      <c r="T159" s="12"/>
      <c r="U159" s="12"/>
      <c r="V159" s="12">
        <v>108</v>
      </c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>
        <v>5</v>
      </c>
      <c r="AI159" s="12"/>
      <c r="AJ159" s="12"/>
      <c r="AK159" s="12"/>
      <c r="AL159" s="12"/>
    </row>
    <row r="160" spans="1:38" ht="166.5" x14ac:dyDescent="1.1499999999999999">
      <c r="A160" s="16">
        <v>24</v>
      </c>
      <c r="B160" s="3" t="s">
        <v>84</v>
      </c>
      <c r="C160" s="16"/>
      <c r="D160" s="16"/>
      <c r="E160" s="16"/>
      <c r="F160" s="16"/>
      <c r="G160" s="16"/>
      <c r="H160" s="16"/>
      <c r="I160" s="16">
        <v>61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>
        <v>6</v>
      </c>
      <c r="AH160" s="16"/>
      <c r="AI160" s="16"/>
      <c r="AJ160" s="16"/>
      <c r="AK160" s="16"/>
      <c r="AL160" s="16"/>
    </row>
    <row r="161" spans="1:39" x14ac:dyDescent="1.1499999999999999">
      <c r="A161" s="16">
        <v>30</v>
      </c>
      <c r="B161" s="3" t="s">
        <v>126</v>
      </c>
      <c r="C161" s="16"/>
      <c r="D161" s="16"/>
      <c r="E161" s="16"/>
      <c r="F161" s="6">
        <v>10</v>
      </c>
      <c r="G161" s="16"/>
      <c r="H161" s="16"/>
      <c r="I161" s="16"/>
      <c r="J161" s="16"/>
      <c r="K161" s="16"/>
      <c r="L161" s="16">
        <v>21</v>
      </c>
      <c r="M161" s="16"/>
      <c r="N161" s="16"/>
      <c r="O161" s="16"/>
      <c r="P161" s="16">
        <v>15</v>
      </c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spans="1:39" ht="333" x14ac:dyDescent="1.1499999999999999">
      <c r="A162" s="12">
        <v>22</v>
      </c>
      <c r="B162" s="13" t="s">
        <v>139</v>
      </c>
      <c r="C162" s="12"/>
      <c r="D162" s="12"/>
      <c r="E162" s="12">
        <v>47.5</v>
      </c>
      <c r="F162" s="12"/>
      <c r="G162" s="12"/>
      <c r="H162" s="12"/>
      <c r="I162" s="12"/>
      <c r="J162" s="12"/>
      <c r="K162" s="12">
        <v>74.5</v>
      </c>
      <c r="L162" s="12"/>
      <c r="M162" s="12"/>
      <c r="N162" s="12"/>
      <c r="O162" s="12"/>
      <c r="P162" s="12">
        <v>3</v>
      </c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>
        <v>12</v>
      </c>
      <c r="AC162" s="12"/>
      <c r="AD162" s="12"/>
      <c r="AE162" s="12"/>
      <c r="AF162" s="12"/>
      <c r="AG162" s="12">
        <v>5</v>
      </c>
      <c r="AH162" s="12">
        <v>3</v>
      </c>
      <c r="AI162" s="12">
        <v>7</v>
      </c>
      <c r="AJ162" s="12"/>
      <c r="AK162" s="12"/>
      <c r="AL162" s="12">
        <v>1.7</v>
      </c>
    </row>
    <row r="163" spans="1:39" x14ac:dyDescent="1.1499999999999999">
      <c r="A163" s="16" t="s">
        <v>37</v>
      </c>
      <c r="B163" s="3" t="s">
        <v>33</v>
      </c>
      <c r="C163" s="16">
        <v>90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1:39" x14ac:dyDescent="1.1499999999999999">
      <c r="A164" s="16" t="s">
        <v>37</v>
      </c>
      <c r="B164" s="3" t="s">
        <v>9</v>
      </c>
      <c r="C164" s="16"/>
      <c r="D164" s="16">
        <v>80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</row>
    <row r="165" spans="1:39" x14ac:dyDescent="1.1499999999999999">
      <c r="A165" s="16"/>
      <c r="B165" s="3" t="s">
        <v>34</v>
      </c>
      <c r="C165" s="16">
        <f>C156+C157+C158+C159+C160+C161+C162+C163+C164</f>
        <v>90</v>
      </c>
      <c r="D165" s="16">
        <f t="shared" ref="D165:AL165" si="33">D156+D157+D158+D159+D160+D161+D162+D163+D164</f>
        <v>80</v>
      </c>
      <c r="E165" s="16">
        <f t="shared" si="33"/>
        <v>51.5</v>
      </c>
      <c r="F165" s="16">
        <f t="shared" si="33"/>
        <v>10</v>
      </c>
      <c r="G165" s="16">
        <f t="shared" si="33"/>
        <v>0</v>
      </c>
      <c r="H165" s="16">
        <f t="shared" si="33"/>
        <v>27</v>
      </c>
      <c r="I165" s="16">
        <f t="shared" si="33"/>
        <v>61</v>
      </c>
      <c r="J165" s="16">
        <f t="shared" si="33"/>
        <v>93</v>
      </c>
      <c r="K165" s="16">
        <f t="shared" si="33"/>
        <v>250.5</v>
      </c>
      <c r="L165" s="16">
        <f t="shared" si="33"/>
        <v>21</v>
      </c>
      <c r="M165" s="16">
        <f t="shared" si="33"/>
        <v>0</v>
      </c>
      <c r="N165" s="16">
        <f t="shared" si="33"/>
        <v>30</v>
      </c>
      <c r="O165" s="16">
        <f t="shared" si="33"/>
        <v>0</v>
      </c>
      <c r="P165" s="16">
        <f t="shared" si="33"/>
        <v>19.8</v>
      </c>
      <c r="Q165" s="16">
        <f t="shared" si="33"/>
        <v>0</v>
      </c>
      <c r="R165" s="16">
        <f t="shared" si="33"/>
        <v>10</v>
      </c>
      <c r="S165" s="16">
        <f t="shared" si="33"/>
        <v>0</v>
      </c>
      <c r="T165" s="16">
        <f t="shared" si="33"/>
        <v>0</v>
      </c>
      <c r="U165" s="16">
        <f t="shared" si="33"/>
        <v>0</v>
      </c>
      <c r="V165" s="16">
        <f t="shared" si="33"/>
        <v>108</v>
      </c>
      <c r="W165" s="16">
        <f t="shared" si="33"/>
        <v>0</v>
      </c>
      <c r="X165" s="16">
        <f t="shared" si="33"/>
        <v>0</v>
      </c>
      <c r="Y165" s="16">
        <f t="shared" si="33"/>
        <v>0</v>
      </c>
      <c r="Z165" s="16">
        <f t="shared" si="33"/>
        <v>0</v>
      </c>
      <c r="AA165" s="16">
        <f t="shared" si="33"/>
        <v>0</v>
      </c>
      <c r="AB165" s="16">
        <f t="shared" si="33"/>
        <v>12</v>
      </c>
      <c r="AC165" s="16">
        <f t="shared" si="33"/>
        <v>0</v>
      </c>
      <c r="AD165" s="16">
        <f t="shared" si="33"/>
        <v>0</v>
      </c>
      <c r="AE165" s="16">
        <f t="shared" si="33"/>
        <v>0</v>
      </c>
      <c r="AF165" s="16">
        <f t="shared" si="33"/>
        <v>0</v>
      </c>
      <c r="AG165" s="16">
        <f t="shared" si="33"/>
        <v>16</v>
      </c>
      <c r="AH165" s="16">
        <f t="shared" si="33"/>
        <v>18</v>
      </c>
      <c r="AI165" s="16">
        <f t="shared" si="33"/>
        <v>7</v>
      </c>
      <c r="AJ165" s="16">
        <f t="shared" si="33"/>
        <v>0</v>
      </c>
      <c r="AK165" s="16">
        <f t="shared" si="33"/>
        <v>0</v>
      </c>
      <c r="AL165" s="16">
        <f t="shared" si="33"/>
        <v>1.7</v>
      </c>
      <c r="AM165" s="16" t="e">
        <f>AM156+AM157+AM158+AM159+AM160+#REF!+AM163+AM164</f>
        <v>#REF!</v>
      </c>
    </row>
    <row r="166" spans="1:39" x14ac:dyDescent="1.1499999999999999">
      <c r="A166" s="57" t="s">
        <v>35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</row>
    <row r="167" spans="1:39" ht="166.5" x14ac:dyDescent="1.1499999999999999">
      <c r="A167" s="16">
        <v>33</v>
      </c>
      <c r="B167" s="3" t="s">
        <v>51</v>
      </c>
      <c r="C167" s="16">
        <v>19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4"/>
      <c r="T167" s="16"/>
      <c r="U167" s="16"/>
      <c r="V167" s="16"/>
      <c r="W167" s="16"/>
      <c r="X167" s="16"/>
      <c r="Y167" s="16"/>
      <c r="Z167" s="16">
        <v>117</v>
      </c>
      <c r="AA167" s="16"/>
      <c r="AB167" s="16">
        <v>13</v>
      </c>
      <c r="AC167" s="16"/>
      <c r="AD167" s="16"/>
      <c r="AE167" s="16"/>
      <c r="AF167" s="16"/>
      <c r="AG167" s="16">
        <v>3</v>
      </c>
      <c r="AH167" s="16"/>
      <c r="AI167" s="16">
        <v>6</v>
      </c>
      <c r="AJ167" s="16"/>
      <c r="AK167" s="16"/>
      <c r="AL167" s="16"/>
    </row>
    <row r="168" spans="1:39" ht="166.5" x14ac:dyDescent="1.1499999999999999">
      <c r="A168" s="16">
        <v>52</v>
      </c>
      <c r="B168" s="3" t="s">
        <v>109</v>
      </c>
      <c r="C168" s="16"/>
      <c r="D168" s="16"/>
      <c r="E168" s="16"/>
      <c r="F168" s="16"/>
      <c r="G168" s="16"/>
      <c r="H168" s="16"/>
      <c r="I168" s="16"/>
      <c r="J168" s="16">
        <v>253</v>
      </c>
      <c r="K168" s="16">
        <v>38</v>
      </c>
      <c r="L168" s="16"/>
      <c r="M168" s="16"/>
      <c r="N168" s="16"/>
      <c r="O168" s="16"/>
      <c r="P168" s="16"/>
      <c r="Q168" s="16"/>
      <c r="R168" s="16"/>
      <c r="S168" s="4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>
        <v>5</v>
      </c>
      <c r="AH168" s="16">
        <v>4</v>
      </c>
      <c r="AI168" s="16"/>
      <c r="AJ168" s="16"/>
      <c r="AK168" s="16"/>
      <c r="AL168" s="16"/>
    </row>
    <row r="169" spans="1:39" x14ac:dyDescent="1.1499999999999999">
      <c r="A169" s="4">
        <v>3</v>
      </c>
      <c r="B169" s="3" t="s">
        <v>138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>
        <v>12</v>
      </c>
      <c r="AG169" s="16"/>
      <c r="AH169" s="16"/>
      <c r="AI169" s="16"/>
      <c r="AJ169" s="16"/>
      <c r="AK169" s="16"/>
      <c r="AL169" s="16"/>
    </row>
    <row r="170" spans="1:39" x14ac:dyDescent="1.1499999999999999">
      <c r="A170" s="16">
        <v>31</v>
      </c>
      <c r="B170" s="3" t="s">
        <v>76</v>
      </c>
      <c r="C170" s="16"/>
      <c r="D170" s="16"/>
      <c r="E170" s="16"/>
      <c r="F170" s="16"/>
      <c r="G170" s="16"/>
      <c r="H170" s="16"/>
      <c r="I170" s="16"/>
      <c r="J170" s="16"/>
      <c r="K170" s="5"/>
      <c r="L170" s="5">
        <v>6</v>
      </c>
      <c r="M170" s="5"/>
      <c r="N170" s="16"/>
      <c r="O170" s="16"/>
      <c r="P170" s="16">
        <v>25</v>
      </c>
      <c r="Q170" s="16"/>
      <c r="R170" s="16"/>
      <c r="S170" s="16"/>
      <c r="T170" s="16"/>
      <c r="U170" s="16">
        <v>2</v>
      </c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spans="1:39" x14ac:dyDescent="1.1499999999999999">
      <c r="A171" s="16" t="s">
        <v>37</v>
      </c>
      <c r="B171" s="3" t="s">
        <v>33</v>
      </c>
      <c r="C171" s="16">
        <v>65</v>
      </c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39" x14ac:dyDescent="1.1499999999999999">
      <c r="A172" s="16" t="s">
        <v>37</v>
      </c>
      <c r="B172" s="3" t="s">
        <v>9</v>
      </c>
      <c r="C172" s="16"/>
      <c r="D172" s="16">
        <v>45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</row>
    <row r="173" spans="1:39" x14ac:dyDescent="1.1499999999999999">
      <c r="A173" s="16"/>
      <c r="B173" s="3" t="s">
        <v>34</v>
      </c>
      <c r="C173" s="16">
        <f>C167+C168+C169+C170+C171+C172</f>
        <v>84</v>
      </c>
      <c r="D173" s="16">
        <f t="shared" ref="D173:AL173" si="34">D167+D168+D169+D170+D171+D172</f>
        <v>45</v>
      </c>
      <c r="E173" s="16">
        <f t="shared" si="34"/>
        <v>0</v>
      </c>
      <c r="F173" s="16">
        <f t="shared" si="34"/>
        <v>0</v>
      </c>
      <c r="G173" s="16">
        <f t="shared" si="34"/>
        <v>0</v>
      </c>
      <c r="H173" s="16">
        <f t="shared" si="34"/>
        <v>0</v>
      </c>
      <c r="I173" s="16">
        <f t="shared" si="34"/>
        <v>0</v>
      </c>
      <c r="J173" s="16">
        <f t="shared" si="34"/>
        <v>253</v>
      </c>
      <c r="K173" s="16">
        <f t="shared" si="34"/>
        <v>38</v>
      </c>
      <c r="L173" s="16">
        <f t="shared" si="34"/>
        <v>6</v>
      </c>
      <c r="M173" s="16">
        <f t="shared" si="34"/>
        <v>0</v>
      </c>
      <c r="N173" s="16">
        <f t="shared" si="34"/>
        <v>0</v>
      </c>
      <c r="O173" s="16">
        <f t="shared" si="34"/>
        <v>0</v>
      </c>
      <c r="P173" s="16">
        <f t="shared" si="34"/>
        <v>25</v>
      </c>
      <c r="Q173" s="16">
        <f t="shared" si="34"/>
        <v>0</v>
      </c>
      <c r="R173" s="16">
        <f t="shared" si="34"/>
        <v>0</v>
      </c>
      <c r="S173" s="16">
        <f t="shared" si="34"/>
        <v>0</v>
      </c>
      <c r="T173" s="16">
        <f t="shared" si="34"/>
        <v>0</v>
      </c>
      <c r="U173" s="16">
        <f t="shared" si="34"/>
        <v>2</v>
      </c>
      <c r="V173" s="16">
        <f t="shared" si="34"/>
        <v>0</v>
      </c>
      <c r="W173" s="16">
        <f t="shared" si="34"/>
        <v>0</v>
      </c>
      <c r="X173" s="16">
        <f t="shared" si="34"/>
        <v>0</v>
      </c>
      <c r="Y173" s="16">
        <f t="shared" si="34"/>
        <v>0</v>
      </c>
      <c r="Z173" s="16">
        <f t="shared" si="34"/>
        <v>117</v>
      </c>
      <c r="AA173" s="16">
        <f t="shared" si="34"/>
        <v>0</v>
      </c>
      <c r="AB173" s="16">
        <f t="shared" si="34"/>
        <v>13</v>
      </c>
      <c r="AC173" s="16">
        <f t="shared" si="34"/>
        <v>0</v>
      </c>
      <c r="AD173" s="16">
        <f t="shared" si="34"/>
        <v>0</v>
      </c>
      <c r="AE173" s="16">
        <f t="shared" si="34"/>
        <v>0</v>
      </c>
      <c r="AF173" s="16">
        <f t="shared" si="34"/>
        <v>12</v>
      </c>
      <c r="AG173" s="16">
        <f t="shared" si="34"/>
        <v>8</v>
      </c>
      <c r="AH173" s="16">
        <f t="shared" si="34"/>
        <v>4</v>
      </c>
      <c r="AI173" s="16">
        <f t="shared" si="34"/>
        <v>6</v>
      </c>
      <c r="AJ173" s="16">
        <f t="shared" si="34"/>
        <v>0</v>
      </c>
      <c r="AK173" s="16">
        <f t="shared" si="34"/>
        <v>0</v>
      </c>
      <c r="AL173" s="16">
        <f t="shared" si="34"/>
        <v>0</v>
      </c>
      <c r="AM173" s="16" t="e">
        <f>AM167+AM168+AM170+#REF!+AM171+AM172</f>
        <v>#REF!</v>
      </c>
    </row>
    <row r="174" spans="1:39" x14ac:dyDescent="1.1499999999999999">
      <c r="A174" s="16"/>
      <c r="B174" s="3" t="s">
        <v>69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</row>
    <row r="175" spans="1:39" x14ac:dyDescent="1.1499999999999999">
      <c r="A175" s="16"/>
      <c r="B175" s="3" t="s">
        <v>72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</row>
    <row r="176" spans="1:39" ht="166.5" hidden="1" x14ac:dyDescent="1.1499999999999999">
      <c r="A176" s="16"/>
      <c r="B176" s="3" t="s">
        <v>113</v>
      </c>
      <c r="C176" s="16">
        <f t="shared" ref="C176:L176" si="35">C154+C165</f>
        <v>180</v>
      </c>
      <c r="D176" s="16">
        <f t="shared" si="35"/>
        <v>110</v>
      </c>
      <c r="E176" s="16">
        <f t="shared" si="35"/>
        <v>51.5</v>
      </c>
      <c r="F176" s="16">
        <f t="shared" si="35"/>
        <v>10</v>
      </c>
      <c r="G176" s="16">
        <f t="shared" si="35"/>
        <v>15</v>
      </c>
      <c r="H176" s="16">
        <f t="shared" si="35"/>
        <v>27</v>
      </c>
      <c r="I176" s="16">
        <f t="shared" si="35"/>
        <v>61</v>
      </c>
      <c r="J176" s="16">
        <f t="shared" si="35"/>
        <v>93</v>
      </c>
      <c r="K176" s="16">
        <f t="shared" si="35"/>
        <v>250.5</v>
      </c>
      <c r="L176" s="16">
        <f t="shared" si="35"/>
        <v>21</v>
      </c>
      <c r="M176" s="16"/>
      <c r="N176" s="16">
        <f>N154+N165</f>
        <v>30</v>
      </c>
      <c r="O176" s="16">
        <f>O154+O165</f>
        <v>0</v>
      </c>
      <c r="P176" s="16">
        <f>P154+P165</f>
        <v>46.8</v>
      </c>
      <c r="Q176" s="16"/>
      <c r="R176" s="16">
        <f t="shared" ref="R176:W176" si="36">R154+R165</f>
        <v>10</v>
      </c>
      <c r="S176" s="16">
        <f t="shared" si="36"/>
        <v>3.5</v>
      </c>
      <c r="T176" s="16">
        <f t="shared" si="36"/>
        <v>0</v>
      </c>
      <c r="U176" s="16">
        <f t="shared" si="36"/>
        <v>0</v>
      </c>
      <c r="V176" s="16">
        <f t="shared" si="36"/>
        <v>108</v>
      </c>
      <c r="W176" s="16">
        <f t="shared" si="36"/>
        <v>0</v>
      </c>
      <c r="X176" s="16"/>
      <c r="Y176" s="16">
        <f t="shared" ref="Y176:AI176" si="37">Y154+Y165</f>
        <v>0</v>
      </c>
      <c r="Z176" s="16">
        <f t="shared" si="37"/>
        <v>0</v>
      </c>
      <c r="AA176" s="16">
        <f t="shared" si="37"/>
        <v>0</v>
      </c>
      <c r="AB176" s="16">
        <f t="shared" si="37"/>
        <v>307</v>
      </c>
      <c r="AC176" s="16">
        <f t="shared" si="37"/>
        <v>0</v>
      </c>
      <c r="AD176" s="16">
        <f t="shared" si="37"/>
        <v>0</v>
      </c>
      <c r="AE176" s="16">
        <f t="shared" si="37"/>
        <v>16</v>
      </c>
      <c r="AF176" s="16">
        <f t="shared" si="37"/>
        <v>12</v>
      </c>
      <c r="AG176" s="16">
        <f t="shared" si="37"/>
        <v>18.5</v>
      </c>
      <c r="AH176" s="16">
        <f t="shared" si="37"/>
        <v>18</v>
      </c>
      <c r="AI176" s="16">
        <f t="shared" si="37"/>
        <v>7</v>
      </c>
      <c r="AJ176" s="16">
        <v>1.5</v>
      </c>
      <c r="AK176" s="16">
        <v>7</v>
      </c>
      <c r="AL176" s="16">
        <f>AL154+AL165</f>
        <v>1.7</v>
      </c>
    </row>
    <row r="177" spans="1:39" x14ac:dyDescent="1.1499999999999999">
      <c r="A177" s="16"/>
      <c r="B177" s="3" t="s">
        <v>140</v>
      </c>
      <c r="C177" s="16">
        <f t="shared" ref="C177:AI177" si="38">C154+C165</f>
        <v>180</v>
      </c>
      <c r="D177" s="16">
        <f t="shared" si="38"/>
        <v>110</v>
      </c>
      <c r="E177" s="16">
        <f t="shared" si="38"/>
        <v>51.5</v>
      </c>
      <c r="F177" s="16">
        <f t="shared" si="38"/>
        <v>10</v>
      </c>
      <c r="G177" s="16">
        <f t="shared" si="38"/>
        <v>15</v>
      </c>
      <c r="H177" s="16">
        <f t="shared" si="38"/>
        <v>27</v>
      </c>
      <c r="I177" s="16">
        <f t="shared" si="38"/>
        <v>61</v>
      </c>
      <c r="J177" s="16">
        <f t="shared" si="38"/>
        <v>93</v>
      </c>
      <c r="K177" s="16">
        <f t="shared" si="38"/>
        <v>250.5</v>
      </c>
      <c r="L177" s="16">
        <f t="shared" si="38"/>
        <v>21</v>
      </c>
      <c r="M177" s="16">
        <f t="shared" si="38"/>
        <v>0</v>
      </c>
      <c r="N177" s="16">
        <f t="shared" si="38"/>
        <v>30</v>
      </c>
      <c r="O177" s="16">
        <f t="shared" si="38"/>
        <v>0</v>
      </c>
      <c r="P177" s="16">
        <f t="shared" si="38"/>
        <v>46.8</v>
      </c>
      <c r="Q177" s="16">
        <f t="shared" si="38"/>
        <v>0</v>
      </c>
      <c r="R177" s="16">
        <f t="shared" si="38"/>
        <v>10</v>
      </c>
      <c r="S177" s="16">
        <f t="shared" si="38"/>
        <v>3.5</v>
      </c>
      <c r="T177" s="16">
        <f t="shared" si="38"/>
        <v>0</v>
      </c>
      <c r="U177" s="16">
        <f t="shared" si="38"/>
        <v>0</v>
      </c>
      <c r="V177" s="16">
        <f t="shared" si="38"/>
        <v>108</v>
      </c>
      <c r="W177" s="16">
        <f t="shared" si="38"/>
        <v>0</v>
      </c>
      <c r="X177" s="16">
        <f t="shared" si="38"/>
        <v>0</v>
      </c>
      <c r="Y177" s="16">
        <f t="shared" si="38"/>
        <v>0</v>
      </c>
      <c r="Z177" s="16">
        <f t="shared" si="38"/>
        <v>0</v>
      </c>
      <c r="AA177" s="16">
        <f t="shared" si="38"/>
        <v>0</v>
      </c>
      <c r="AB177" s="16">
        <f t="shared" si="38"/>
        <v>307</v>
      </c>
      <c r="AC177" s="16">
        <f t="shared" si="38"/>
        <v>0</v>
      </c>
      <c r="AD177" s="16">
        <f t="shared" si="38"/>
        <v>0</v>
      </c>
      <c r="AE177" s="16">
        <f t="shared" si="38"/>
        <v>16</v>
      </c>
      <c r="AF177" s="16">
        <f t="shared" si="38"/>
        <v>12</v>
      </c>
      <c r="AG177" s="16">
        <f t="shared" si="38"/>
        <v>18.5</v>
      </c>
      <c r="AH177" s="16">
        <f t="shared" si="38"/>
        <v>18</v>
      </c>
      <c r="AI177" s="16">
        <f t="shared" si="38"/>
        <v>7</v>
      </c>
      <c r="AJ177" s="16">
        <v>1.3</v>
      </c>
      <c r="AK177" s="16">
        <v>6.5</v>
      </c>
      <c r="AL177" s="16">
        <f>AL154+AL165</f>
        <v>1.7</v>
      </c>
      <c r="AM177" s="16" t="e">
        <f>AM154+AM165</f>
        <v>#REF!</v>
      </c>
    </row>
    <row r="178" spans="1:39" ht="77.25" customHeight="1" x14ac:dyDescent="1.1499999999999999">
      <c r="A178" s="16"/>
      <c r="B178" s="3" t="s">
        <v>143</v>
      </c>
      <c r="C178" s="16">
        <f t="shared" ref="C178:AL178" si="39">C165+C173</f>
        <v>174</v>
      </c>
      <c r="D178" s="16">
        <f t="shared" si="39"/>
        <v>125</v>
      </c>
      <c r="E178" s="16">
        <f t="shared" si="39"/>
        <v>51.5</v>
      </c>
      <c r="F178" s="16">
        <f t="shared" si="39"/>
        <v>10</v>
      </c>
      <c r="G178" s="16">
        <f t="shared" si="39"/>
        <v>0</v>
      </c>
      <c r="H178" s="16">
        <f t="shared" si="39"/>
        <v>27</v>
      </c>
      <c r="I178" s="16">
        <f t="shared" si="39"/>
        <v>61</v>
      </c>
      <c r="J178" s="16">
        <f t="shared" si="39"/>
        <v>346</v>
      </c>
      <c r="K178" s="16">
        <f t="shared" si="39"/>
        <v>288.5</v>
      </c>
      <c r="L178" s="16">
        <f t="shared" si="39"/>
        <v>27</v>
      </c>
      <c r="M178" s="16">
        <f t="shared" si="39"/>
        <v>0</v>
      </c>
      <c r="N178" s="16">
        <f t="shared" si="39"/>
        <v>30</v>
      </c>
      <c r="O178" s="16">
        <f t="shared" si="39"/>
        <v>0</v>
      </c>
      <c r="P178" s="16">
        <f t="shared" si="39"/>
        <v>44.8</v>
      </c>
      <c r="Q178" s="16">
        <f t="shared" si="39"/>
        <v>0</v>
      </c>
      <c r="R178" s="16">
        <f t="shared" si="39"/>
        <v>10</v>
      </c>
      <c r="S178" s="16">
        <f t="shared" si="39"/>
        <v>0</v>
      </c>
      <c r="T178" s="16">
        <f t="shared" si="39"/>
        <v>0</v>
      </c>
      <c r="U178" s="16">
        <f t="shared" si="39"/>
        <v>2</v>
      </c>
      <c r="V178" s="16">
        <f t="shared" si="39"/>
        <v>108</v>
      </c>
      <c r="W178" s="16">
        <f t="shared" si="39"/>
        <v>0</v>
      </c>
      <c r="X178" s="16">
        <f t="shared" si="39"/>
        <v>0</v>
      </c>
      <c r="Y178" s="16">
        <f t="shared" si="39"/>
        <v>0</v>
      </c>
      <c r="Z178" s="16">
        <f t="shared" si="39"/>
        <v>117</v>
      </c>
      <c r="AA178" s="16">
        <f t="shared" si="39"/>
        <v>0</v>
      </c>
      <c r="AB178" s="16">
        <f t="shared" si="39"/>
        <v>25</v>
      </c>
      <c r="AC178" s="16">
        <f t="shared" si="39"/>
        <v>0</v>
      </c>
      <c r="AD178" s="16">
        <f t="shared" si="39"/>
        <v>0</v>
      </c>
      <c r="AE178" s="16">
        <f t="shared" si="39"/>
        <v>0</v>
      </c>
      <c r="AF178" s="16">
        <f t="shared" si="39"/>
        <v>12</v>
      </c>
      <c r="AG178" s="16">
        <f t="shared" si="39"/>
        <v>24</v>
      </c>
      <c r="AH178" s="16">
        <f t="shared" si="39"/>
        <v>22</v>
      </c>
      <c r="AI178" s="16">
        <f t="shared" si="39"/>
        <v>13</v>
      </c>
      <c r="AJ178" s="16">
        <v>1.5</v>
      </c>
      <c r="AK178" s="16">
        <v>7</v>
      </c>
      <c r="AL178" s="16">
        <f t="shared" si="39"/>
        <v>1.7</v>
      </c>
    </row>
    <row r="179" spans="1:39" ht="75" customHeight="1" x14ac:dyDescent="1.1499999999999999">
      <c r="A179" s="56" t="s">
        <v>97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</row>
    <row r="180" spans="1:39" x14ac:dyDescent="1.1499999999999999">
      <c r="A180" s="56" t="s">
        <v>16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</row>
    <row r="181" spans="1:39" ht="74.25" customHeight="1" x14ac:dyDescent="1.1499999999999999">
      <c r="A181" s="57" t="s">
        <v>36</v>
      </c>
      <c r="B181" s="56" t="s">
        <v>20</v>
      </c>
      <c r="C181" s="55" t="s">
        <v>33</v>
      </c>
      <c r="D181" s="55" t="s">
        <v>9</v>
      </c>
      <c r="E181" s="55" t="s">
        <v>52</v>
      </c>
      <c r="F181" s="55" t="s">
        <v>96</v>
      </c>
      <c r="G181" s="55" t="s">
        <v>87</v>
      </c>
      <c r="H181" s="55" t="s">
        <v>88</v>
      </c>
      <c r="I181" s="55" t="s">
        <v>89</v>
      </c>
      <c r="J181" s="55" t="s">
        <v>53</v>
      </c>
      <c r="K181" s="55" t="s">
        <v>54</v>
      </c>
      <c r="L181" s="55" t="s">
        <v>129</v>
      </c>
      <c r="M181" s="55" t="s">
        <v>127</v>
      </c>
      <c r="N181" s="55" t="s">
        <v>92</v>
      </c>
      <c r="O181" s="55" t="s">
        <v>55</v>
      </c>
      <c r="P181" s="55" t="s">
        <v>130</v>
      </c>
      <c r="Q181" s="55" t="s">
        <v>132</v>
      </c>
      <c r="R181" s="55" t="s">
        <v>93</v>
      </c>
      <c r="S181" s="55" t="s">
        <v>71</v>
      </c>
      <c r="T181" s="55" t="s">
        <v>65</v>
      </c>
      <c r="U181" s="55" t="s">
        <v>62</v>
      </c>
      <c r="V181" s="55" t="s">
        <v>59</v>
      </c>
      <c r="W181" s="55" t="s">
        <v>94</v>
      </c>
      <c r="X181" s="55" t="s">
        <v>128</v>
      </c>
      <c r="Y181" s="55" t="s">
        <v>91</v>
      </c>
      <c r="Z181" s="55" t="s">
        <v>90</v>
      </c>
      <c r="AA181" s="55" t="s">
        <v>66</v>
      </c>
      <c r="AB181" s="55" t="s">
        <v>137</v>
      </c>
      <c r="AC181" s="55" t="s">
        <v>58</v>
      </c>
      <c r="AD181" s="55" t="s">
        <v>60</v>
      </c>
      <c r="AE181" s="55" t="s">
        <v>61</v>
      </c>
      <c r="AF181" s="55" t="s">
        <v>138</v>
      </c>
      <c r="AG181" s="55" t="s">
        <v>56</v>
      </c>
      <c r="AH181" s="55" t="s">
        <v>57</v>
      </c>
      <c r="AI181" s="55" t="s">
        <v>67</v>
      </c>
      <c r="AJ181" s="55" t="s">
        <v>68</v>
      </c>
      <c r="AK181" s="55" t="s">
        <v>63</v>
      </c>
      <c r="AL181" s="55" t="s">
        <v>64</v>
      </c>
    </row>
    <row r="182" spans="1:39" ht="409.6" customHeight="1" x14ac:dyDescent="1.1499999999999999">
      <c r="A182" s="57"/>
      <c r="B182" s="56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</row>
    <row r="183" spans="1:39" x14ac:dyDescent="1.1499999999999999">
      <c r="A183" s="16">
        <v>1</v>
      </c>
      <c r="B183" s="2">
        <v>2</v>
      </c>
      <c r="C183" s="16">
        <v>3</v>
      </c>
      <c r="D183" s="16">
        <v>4</v>
      </c>
      <c r="E183" s="16">
        <v>5</v>
      </c>
      <c r="F183" s="16">
        <v>6</v>
      </c>
      <c r="G183" s="16">
        <v>7</v>
      </c>
      <c r="H183" s="16">
        <v>8</v>
      </c>
      <c r="I183" s="16">
        <v>9</v>
      </c>
      <c r="J183" s="16">
        <v>10</v>
      </c>
      <c r="K183" s="16">
        <v>11</v>
      </c>
      <c r="L183" s="16">
        <v>12</v>
      </c>
      <c r="M183" s="16">
        <v>13</v>
      </c>
      <c r="N183" s="16">
        <v>14</v>
      </c>
      <c r="O183" s="16">
        <v>15</v>
      </c>
      <c r="P183" s="16">
        <v>16</v>
      </c>
      <c r="Q183" s="16">
        <v>17</v>
      </c>
      <c r="R183" s="16">
        <v>18</v>
      </c>
      <c r="S183" s="16">
        <v>19</v>
      </c>
      <c r="T183" s="16">
        <v>20</v>
      </c>
      <c r="U183" s="16">
        <v>21</v>
      </c>
      <c r="V183" s="16">
        <v>22</v>
      </c>
      <c r="W183" s="16">
        <v>23</v>
      </c>
      <c r="X183" s="16">
        <v>24</v>
      </c>
      <c r="Y183" s="16">
        <v>25</v>
      </c>
      <c r="Z183" s="16">
        <v>26</v>
      </c>
      <c r="AA183" s="16">
        <v>27</v>
      </c>
      <c r="AB183" s="16">
        <v>28</v>
      </c>
      <c r="AC183" s="16">
        <v>29</v>
      </c>
      <c r="AD183" s="16">
        <v>30</v>
      </c>
      <c r="AE183" s="16">
        <v>31</v>
      </c>
      <c r="AF183" s="16">
        <v>32</v>
      </c>
      <c r="AG183" s="16">
        <v>33</v>
      </c>
      <c r="AH183" s="16">
        <v>34</v>
      </c>
      <c r="AI183" s="16">
        <v>35</v>
      </c>
      <c r="AJ183" s="16">
        <v>36</v>
      </c>
      <c r="AK183" s="16">
        <v>37</v>
      </c>
      <c r="AL183" s="16">
        <v>38</v>
      </c>
    </row>
    <row r="184" spans="1:39" x14ac:dyDescent="1.1499999999999999">
      <c r="A184" s="56" t="s">
        <v>7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</row>
    <row r="185" spans="1:39" ht="166.5" x14ac:dyDescent="1.1499999999999999">
      <c r="A185" s="16">
        <v>95</v>
      </c>
      <c r="B185" s="3" t="s">
        <v>39</v>
      </c>
      <c r="C185" s="16"/>
      <c r="D185" s="16"/>
      <c r="E185" s="16">
        <v>12</v>
      </c>
      <c r="F185" s="16"/>
      <c r="G185" s="16"/>
      <c r="H185" s="16"/>
      <c r="I185" s="16"/>
      <c r="J185" s="16"/>
      <c r="K185" s="16"/>
      <c r="L185" s="16"/>
      <c r="M185" s="16"/>
      <c r="N185" s="16">
        <v>6</v>
      </c>
      <c r="O185" s="16"/>
      <c r="P185" s="16">
        <v>12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>
        <v>50</v>
      </c>
      <c r="AC185" s="16">
        <v>139</v>
      </c>
      <c r="AD185" s="16">
        <v>6</v>
      </c>
      <c r="AE185" s="16"/>
      <c r="AF185" s="16"/>
      <c r="AG185" s="16">
        <v>8</v>
      </c>
      <c r="AH185" s="16"/>
      <c r="AI185" s="16">
        <v>12</v>
      </c>
      <c r="AJ185" s="16"/>
      <c r="AK185" s="16"/>
      <c r="AL185" s="16"/>
    </row>
    <row r="186" spans="1:39" x14ac:dyDescent="1.1499999999999999">
      <c r="A186" s="16">
        <v>11</v>
      </c>
      <c r="B186" s="3" t="s">
        <v>14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>
        <v>25</v>
      </c>
      <c r="Q186" s="16"/>
      <c r="R186" s="16"/>
      <c r="S186" s="16"/>
      <c r="T186" s="16">
        <v>3.5</v>
      </c>
      <c r="U186" s="16"/>
      <c r="V186" s="16"/>
      <c r="W186" s="16"/>
      <c r="X186" s="16"/>
      <c r="Y186" s="16"/>
      <c r="Z186" s="16"/>
      <c r="AA186" s="16"/>
      <c r="AB186" s="16">
        <v>120</v>
      </c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spans="1:39" x14ac:dyDescent="1.1499999999999999">
      <c r="A187" s="4">
        <v>3</v>
      </c>
      <c r="B187" s="3" t="s">
        <v>138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>
        <v>12</v>
      </c>
      <c r="AG187" s="16"/>
      <c r="AH187" s="16"/>
      <c r="AI187" s="16"/>
      <c r="AJ187" s="16"/>
      <c r="AK187" s="16"/>
      <c r="AL187" s="16"/>
    </row>
    <row r="188" spans="1:39" x14ac:dyDescent="1.1499999999999999">
      <c r="A188" s="16" t="s">
        <v>37</v>
      </c>
      <c r="B188" s="3" t="s">
        <v>9</v>
      </c>
      <c r="C188" s="16"/>
      <c r="D188" s="16">
        <v>30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x14ac:dyDescent="1.1499999999999999">
      <c r="A189" s="16" t="s">
        <v>37</v>
      </c>
      <c r="B189" s="3" t="s">
        <v>33</v>
      </c>
      <c r="C189" s="16">
        <v>90</v>
      </c>
      <c r="D189" s="16"/>
      <c r="E189" s="16"/>
      <c r="F189" s="16"/>
      <c r="G189" s="16"/>
      <c r="H189" s="16"/>
      <c r="I189" s="16"/>
      <c r="J189" s="16"/>
      <c r="K189" s="5"/>
      <c r="L189" s="5"/>
      <c r="M189" s="5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1:39" x14ac:dyDescent="1.1499999999999999">
      <c r="A190" s="16"/>
      <c r="B190" s="3" t="s">
        <v>34</v>
      </c>
      <c r="C190" s="16">
        <f t="shared" ref="C190:AL190" si="40">SUM(C185:C189)</f>
        <v>90</v>
      </c>
      <c r="D190" s="16">
        <f t="shared" si="40"/>
        <v>30</v>
      </c>
      <c r="E190" s="16">
        <f t="shared" si="40"/>
        <v>12</v>
      </c>
      <c r="F190" s="16">
        <f t="shared" si="40"/>
        <v>0</v>
      </c>
      <c r="G190" s="16">
        <f t="shared" si="40"/>
        <v>0</v>
      </c>
      <c r="H190" s="16">
        <f t="shared" si="40"/>
        <v>0</v>
      </c>
      <c r="I190" s="16">
        <f t="shared" si="40"/>
        <v>0</v>
      </c>
      <c r="J190" s="16">
        <f t="shared" si="40"/>
        <v>0</v>
      </c>
      <c r="K190" s="16">
        <f t="shared" si="40"/>
        <v>0</v>
      </c>
      <c r="L190" s="16">
        <f t="shared" si="40"/>
        <v>0</v>
      </c>
      <c r="M190" s="16">
        <f t="shared" si="40"/>
        <v>0</v>
      </c>
      <c r="N190" s="16">
        <f t="shared" si="40"/>
        <v>6</v>
      </c>
      <c r="O190" s="16">
        <f t="shared" si="40"/>
        <v>0</v>
      </c>
      <c r="P190" s="16">
        <f t="shared" si="40"/>
        <v>37</v>
      </c>
      <c r="Q190" s="16">
        <f t="shared" si="40"/>
        <v>0</v>
      </c>
      <c r="R190" s="16">
        <f t="shared" si="40"/>
        <v>0</v>
      </c>
      <c r="S190" s="16">
        <f t="shared" si="40"/>
        <v>0</v>
      </c>
      <c r="T190" s="16">
        <f t="shared" si="40"/>
        <v>3.5</v>
      </c>
      <c r="U190" s="16">
        <f t="shared" si="40"/>
        <v>0</v>
      </c>
      <c r="V190" s="16">
        <f t="shared" si="40"/>
        <v>0</v>
      </c>
      <c r="W190" s="16">
        <f t="shared" si="40"/>
        <v>0</v>
      </c>
      <c r="X190" s="16">
        <f t="shared" si="40"/>
        <v>0</v>
      </c>
      <c r="Y190" s="16">
        <f t="shared" si="40"/>
        <v>0</v>
      </c>
      <c r="Z190" s="16">
        <f t="shared" si="40"/>
        <v>0</v>
      </c>
      <c r="AA190" s="16">
        <f t="shared" si="40"/>
        <v>0</v>
      </c>
      <c r="AB190" s="16">
        <f t="shared" si="40"/>
        <v>170</v>
      </c>
      <c r="AC190" s="16">
        <f t="shared" si="40"/>
        <v>139</v>
      </c>
      <c r="AD190" s="16">
        <f t="shared" si="40"/>
        <v>6</v>
      </c>
      <c r="AE190" s="16">
        <f t="shared" si="40"/>
        <v>0</v>
      </c>
      <c r="AF190" s="16">
        <f t="shared" si="40"/>
        <v>12</v>
      </c>
      <c r="AG190" s="16">
        <f t="shared" si="40"/>
        <v>8</v>
      </c>
      <c r="AH190" s="16">
        <f t="shared" si="40"/>
        <v>0</v>
      </c>
      <c r="AI190" s="16">
        <f t="shared" si="40"/>
        <v>12</v>
      </c>
      <c r="AJ190" s="16">
        <f t="shared" si="40"/>
        <v>0</v>
      </c>
      <c r="AK190" s="16">
        <f t="shared" si="40"/>
        <v>0</v>
      </c>
      <c r="AL190" s="16">
        <f t="shared" si="40"/>
        <v>0</v>
      </c>
    </row>
    <row r="191" spans="1:39" x14ac:dyDescent="1.1499999999999999">
      <c r="A191" s="56" t="s">
        <v>10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</row>
    <row r="192" spans="1:39" x14ac:dyDescent="1.1499999999999999">
      <c r="A192" s="16">
        <v>73</v>
      </c>
      <c r="B192" s="3" t="s">
        <v>118</v>
      </c>
      <c r="C192" s="12"/>
      <c r="D192" s="12"/>
      <c r="E192" s="12"/>
      <c r="F192" s="12"/>
      <c r="G192" s="12"/>
      <c r="H192" s="12"/>
      <c r="I192" s="12"/>
      <c r="J192" s="12">
        <v>55</v>
      </c>
      <c r="K192" s="12">
        <v>66</v>
      </c>
      <c r="L192" s="12"/>
      <c r="M192" s="12"/>
      <c r="N192" s="12"/>
      <c r="O192" s="12"/>
      <c r="P192" s="12"/>
      <c r="Q192" s="12"/>
      <c r="R192" s="12"/>
      <c r="S192" s="14"/>
      <c r="T192" s="12"/>
      <c r="U192" s="12"/>
      <c r="V192" s="12"/>
      <c r="W192" s="12"/>
      <c r="X192" s="12"/>
      <c r="Y192" s="12">
        <v>36</v>
      </c>
      <c r="Z192" s="12"/>
      <c r="AA192" s="12"/>
      <c r="AB192" s="12"/>
      <c r="AC192" s="12"/>
      <c r="AD192" s="12"/>
      <c r="AE192" s="12"/>
      <c r="AF192" s="12"/>
      <c r="AG192" s="12"/>
      <c r="AH192" s="12">
        <v>7</v>
      </c>
      <c r="AI192" s="12"/>
      <c r="AJ192" s="12"/>
      <c r="AK192" s="12"/>
      <c r="AL192" s="12"/>
    </row>
    <row r="193" spans="1:39" ht="166.5" x14ac:dyDescent="1.1499999999999999">
      <c r="A193" s="16">
        <v>61</v>
      </c>
      <c r="B193" s="3" t="s">
        <v>107</v>
      </c>
      <c r="C193" s="16"/>
      <c r="D193" s="16"/>
      <c r="E193" s="16"/>
      <c r="F193" s="16"/>
      <c r="G193" s="16"/>
      <c r="H193" s="16"/>
      <c r="I193" s="16">
        <v>12</v>
      </c>
      <c r="J193" s="16">
        <v>139</v>
      </c>
      <c r="K193" s="16">
        <v>29</v>
      </c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>
        <v>5</v>
      </c>
      <c r="AH193" s="16"/>
      <c r="AI193" s="16"/>
      <c r="AJ193" s="16"/>
      <c r="AK193" s="16"/>
      <c r="AL193" s="16"/>
    </row>
    <row r="194" spans="1:39" x14ac:dyDescent="1.1499999999999999">
      <c r="A194" s="16">
        <v>51</v>
      </c>
      <c r="B194" s="3" t="s">
        <v>119</v>
      </c>
      <c r="C194" s="16"/>
      <c r="D194" s="16"/>
      <c r="E194" s="16">
        <v>2</v>
      </c>
      <c r="F194" s="16"/>
      <c r="G194" s="16"/>
      <c r="H194" s="16"/>
      <c r="I194" s="16"/>
      <c r="J194" s="16"/>
      <c r="K194" s="16">
        <v>350</v>
      </c>
      <c r="L194" s="16"/>
      <c r="M194" s="16"/>
      <c r="N194" s="16"/>
      <c r="O194" s="16"/>
      <c r="P194" s="16">
        <v>0.9</v>
      </c>
      <c r="Q194" s="16"/>
      <c r="R194" s="16">
        <v>18</v>
      </c>
      <c r="S194" s="16"/>
      <c r="T194" s="16"/>
      <c r="U194" s="16"/>
      <c r="V194" s="16">
        <v>83</v>
      </c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>
        <v>6</v>
      </c>
      <c r="AH194" s="16"/>
      <c r="AI194" s="16"/>
      <c r="AJ194" s="16"/>
      <c r="AK194" s="16"/>
      <c r="AL194" s="16"/>
    </row>
    <row r="195" spans="1:39" x14ac:dyDescent="1.1499999999999999">
      <c r="A195" s="16">
        <v>78</v>
      </c>
      <c r="B195" s="3" t="s">
        <v>115</v>
      </c>
      <c r="C195" s="16"/>
      <c r="D195" s="16"/>
      <c r="E195" s="16"/>
      <c r="F195" s="16"/>
      <c r="G195" s="16"/>
      <c r="H195" s="16"/>
      <c r="I195" s="16"/>
      <c r="J195" s="16"/>
      <c r="K195" s="5"/>
      <c r="L195" s="5">
        <v>45.4</v>
      </c>
      <c r="M195" s="5"/>
      <c r="N195" s="16"/>
      <c r="O195" s="16"/>
      <c r="P195" s="16">
        <v>20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39" x14ac:dyDescent="1.1499999999999999">
      <c r="A196" s="16" t="s">
        <v>37</v>
      </c>
      <c r="B196" s="3" t="s">
        <v>33</v>
      </c>
      <c r="C196" s="16">
        <v>90</v>
      </c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1:39" x14ac:dyDescent="1.1499999999999999">
      <c r="A197" s="16" t="s">
        <v>37</v>
      </c>
      <c r="B197" s="3" t="s">
        <v>9</v>
      </c>
      <c r="C197" s="16"/>
      <c r="D197" s="16">
        <v>80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1:39" x14ac:dyDescent="1.1499999999999999">
      <c r="A198" s="16"/>
      <c r="B198" s="3" t="s">
        <v>34</v>
      </c>
      <c r="C198" s="16">
        <f t="shared" ref="C198:AL198" si="41">SUM(C192:C197)</f>
        <v>90</v>
      </c>
      <c r="D198" s="16">
        <f t="shared" si="41"/>
        <v>80</v>
      </c>
      <c r="E198" s="16">
        <f t="shared" si="41"/>
        <v>2</v>
      </c>
      <c r="F198" s="16">
        <f t="shared" si="41"/>
        <v>0</v>
      </c>
      <c r="G198" s="16">
        <f t="shared" si="41"/>
        <v>0</v>
      </c>
      <c r="H198" s="16">
        <f t="shared" si="41"/>
        <v>0</v>
      </c>
      <c r="I198" s="16">
        <f t="shared" si="41"/>
        <v>12</v>
      </c>
      <c r="J198" s="16">
        <f t="shared" si="41"/>
        <v>194</v>
      </c>
      <c r="K198" s="16">
        <f t="shared" si="41"/>
        <v>445</v>
      </c>
      <c r="L198" s="16">
        <f t="shared" si="41"/>
        <v>45.4</v>
      </c>
      <c r="M198" s="16">
        <f t="shared" si="41"/>
        <v>0</v>
      </c>
      <c r="N198" s="16">
        <f t="shared" si="41"/>
        <v>0</v>
      </c>
      <c r="O198" s="16">
        <f t="shared" si="41"/>
        <v>0</v>
      </c>
      <c r="P198" s="16">
        <f t="shared" si="41"/>
        <v>20.9</v>
      </c>
      <c r="Q198" s="16">
        <f t="shared" si="41"/>
        <v>0</v>
      </c>
      <c r="R198" s="16">
        <f t="shared" si="41"/>
        <v>18</v>
      </c>
      <c r="S198" s="16">
        <f t="shared" si="41"/>
        <v>0</v>
      </c>
      <c r="T198" s="16">
        <f t="shared" si="41"/>
        <v>0</v>
      </c>
      <c r="U198" s="16">
        <f t="shared" si="41"/>
        <v>0</v>
      </c>
      <c r="V198" s="16">
        <f t="shared" si="41"/>
        <v>83</v>
      </c>
      <c r="W198" s="16">
        <f t="shared" si="41"/>
        <v>0</v>
      </c>
      <c r="X198" s="16">
        <f t="shared" si="41"/>
        <v>0</v>
      </c>
      <c r="Y198" s="16">
        <f t="shared" si="41"/>
        <v>36</v>
      </c>
      <c r="Z198" s="16">
        <f t="shared" si="41"/>
        <v>0</v>
      </c>
      <c r="AA198" s="16">
        <f t="shared" si="41"/>
        <v>0</v>
      </c>
      <c r="AB198" s="16">
        <f t="shared" si="41"/>
        <v>0</v>
      </c>
      <c r="AC198" s="16">
        <f t="shared" si="41"/>
        <v>0</v>
      </c>
      <c r="AD198" s="16">
        <f t="shared" si="41"/>
        <v>0</v>
      </c>
      <c r="AE198" s="16">
        <f t="shared" si="41"/>
        <v>0</v>
      </c>
      <c r="AF198" s="16">
        <f t="shared" si="41"/>
        <v>0</v>
      </c>
      <c r="AG198" s="16">
        <f t="shared" si="41"/>
        <v>11</v>
      </c>
      <c r="AH198" s="16">
        <f t="shared" si="41"/>
        <v>7</v>
      </c>
      <c r="AI198" s="16">
        <f t="shared" si="41"/>
        <v>0</v>
      </c>
      <c r="AJ198" s="16">
        <f t="shared" si="41"/>
        <v>0</v>
      </c>
      <c r="AK198" s="16">
        <f t="shared" si="41"/>
        <v>0</v>
      </c>
      <c r="AL198" s="16">
        <f t="shared" si="41"/>
        <v>0</v>
      </c>
    </row>
    <row r="199" spans="1:39" x14ac:dyDescent="1.1499999999999999">
      <c r="A199" s="57" t="s">
        <v>35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</row>
    <row r="200" spans="1:39" x14ac:dyDescent="1.1499999999999999">
      <c r="A200" s="16">
        <v>85</v>
      </c>
      <c r="B200" s="3" t="s">
        <v>80</v>
      </c>
      <c r="C200" s="16"/>
      <c r="D200" s="16"/>
      <c r="E200" s="16"/>
      <c r="F200" s="16"/>
      <c r="G200" s="16"/>
      <c r="H200" s="16"/>
      <c r="I200" s="16"/>
      <c r="J200" s="16">
        <v>234</v>
      </c>
      <c r="K200" s="16">
        <v>18</v>
      </c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>
        <v>107</v>
      </c>
      <c r="Y200" s="16"/>
      <c r="Z200" s="16"/>
      <c r="AA200" s="16"/>
      <c r="AB200" s="16"/>
      <c r="AC200" s="16"/>
      <c r="AD200" s="16"/>
      <c r="AE200" s="16"/>
      <c r="AF200" s="16"/>
      <c r="AG200" s="16"/>
      <c r="AH200" s="16">
        <v>5</v>
      </c>
      <c r="AI200" s="16"/>
      <c r="AJ200" s="16"/>
      <c r="AK200" s="16"/>
      <c r="AL200" s="16"/>
    </row>
    <row r="201" spans="1:39" x14ac:dyDescent="1.1499999999999999">
      <c r="A201" s="16">
        <v>36</v>
      </c>
      <c r="B201" s="3" t="s">
        <v>40</v>
      </c>
      <c r="C201" s="16"/>
      <c r="D201" s="16"/>
      <c r="E201" s="16"/>
      <c r="F201" s="16"/>
      <c r="G201" s="16"/>
      <c r="H201" s="16"/>
      <c r="I201" s="16"/>
      <c r="J201" s="16"/>
      <c r="K201" s="5"/>
      <c r="L201" s="5"/>
      <c r="M201" s="5"/>
      <c r="N201" s="16"/>
      <c r="O201" s="16"/>
      <c r="P201" s="16">
        <v>25</v>
      </c>
      <c r="Q201" s="16"/>
      <c r="R201" s="16"/>
      <c r="S201" s="16"/>
      <c r="T201" s="16"/>
      <c r="U201" s="16">
        <v>2</v>
      </c>
      <c r="V201" s="16"/>
      <c r="W201" s="16"/>
      <c r="X201" s="16"/>
      <c r="Y201" s="16"/>
      <c r="Z201" s="16"/>
      <c r="AA201" s="16"/>
      <c r="AB201" s="16">
        <v>100</v>
      </c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</row>
    <row r="202" spans="1:39" x14ac:dyDescent="1.1499999999999999">
      <c r="A202" s="12" t="s">
        <v>37</v>
      </c>
      <c r="B202" s="13" t="s">
        <v>158</v>
      </c>
      <c r="C202" s="12"/>
      <c r="D202" s="12"/>
      <c r="E202" s="12"/>
      <c r="F202" s="12"/>
      <c r="G202" s="12"/>
      <c r="H202" s="12"/>
      <c r="I202" s="12"/>
      <c r="J202" s="12"/>
      <c r="K202" s="11"/>
      <c r="L202" s="11">
        <v>150</v>
      </c>
      <c r="M202" s="11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</row>
    <row r="203" spans="1:39" x14ac:dyDescent="1.1499999999999999">
      <c r="A203" s="16" t="s">
        <v>37</v>
      </c>
      <c r="B203" s="3" t="s">
        <v>33</v>
      </c>
      <c r="C203" s="16">
        <v>65</v>
      </c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spans="1:39" x14ac:dyDescent="1.1499999999999999">
      <c r="A204" s="16" t="s">
        <v>37</v>
      </c>
      <c r="B204" s="3" t="s">
        <v>9</v>
      </c>
      <c r="C204" s="16"/>
      <c r="D204" s="16">
        <v>45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</row>
    <row r="205" spans="1:39" x14ac:dyDescent="1.1499999999999999">
      <c r="A205" s="16"/>
      <c r="B205" s="3" t="s">
        <v>34</v>
      </c>
      <c r="C205" s="16">
        <f>C200+C201+C202+C203+C204</f>
        <v>65</v>
      </c>
      <c r="D205" s="16">
        <f t="shared" ref="D205:AM205" si="42">D200+D201+D202+D203+D204</f>
        <v>45</v>
      </c>
      <c r="E205" s="16">
        <f t="shared" si="42"/>
        <v>0</v>
      </c>
      <c r="F205" s="16">
        <f t="shared" si="42"/>
        <v>0</v>
      </c>
      <c r="G205" s="16">
        <f t="shared" si="42"/>
        <v>0</v>
      </c>
      <c r="H205" s="16">
        <f t="shared" si="42"/>
        <v>0</v>
      </c>
      <c r="I205" s="16">
        <f t="shared" si="42"/>
        <v>0</v>
      </c>
      <c r="J205" s="16">
        <f t="shared" si="42"/>
        <v>234</v>
      </c>
      <c r="K205" s="16">
        <f t="shared" si="42"/>
        <v>18</v>
      </c>
      <c r="L205" s="16">
        <f t="shared" si="42"/>
        <v>150</v>
      </c>
      <c r="M205" s="16">
        <f t="shared" si="42"/>
        <v>0</v>
      </c>
      <c r="N205" s="16">
        <f t="shared" si="42"/>
        <v>0</v>
      </c>
      <c r="O205" s="16">
        <f t="shared" si="42"/>
        <v>0</v>
      </c>
      <c r="P205" s="16">
        <f t="shared" si="42"/>
        <v>25</v>
      </c>
      <c r="Q205" s="16">
        <f t="shared" si="42"/>
        <v>0</v>
      </c>
      <c r="R205" s="16">
        <f t="shared" si="42"/>
        <v>0</v>
      </c>
      <c r="S205" s="16">
        <f t="shared" si="42"/>
        <v>0</v>
      </c>
      <c r="T205" s="16">
        <f t="shared" si="42"/>
        <v>0</v>
      </c>
      <c r="U205" s="16">
        <f t="shared" si="42"/>
        <v>2</v>
      </c>
      <c r="V205" s="16">
        <f t="shared" si="42"/>
        <v>0</v>
      </c>
      <c r="W205" s="16">
        <f t="shared" si="42"/>
        <v>0</v>
      </c>
      <c r="X205" s="16">
        <f t="shared" si="42"/>
        <v>107</v>
      </c>
      <c r="Y205" s="16">
        <f t="shared" si="42"/>
        <v>0</v>
      </c>
      <c r="Z205" s="16">
        <f t="shared" si="42"/>
        <v>0</v>
      </c>
      <c r="AA205" s="16">
        <f t="shared" si="42"/>
        <v>0</v>
      </c>
      <c r="AB205" s="16">
        <f t="shared" si="42"/>
        <v>100</v>
      </c>
      <c r="AC205" s="16">
        <f t="shared" si="42"/>
        <v>0</v>
      </c>
      <c r="AD205" s="16">
        <f t="shared" si="42"/>
        <v>0</v>
      </c>
      <c r="AE205" s="16">
        <f t="shared" si="42"/>
        <v>0</v>
      </c>
      <c r="AF205" s="16">
        <f t="shared" si="42"/>
        <v>0</v>
      </c>
      <c r="AG205" s="16">
        <f t="shared" si="42"/>
        <v>0</v>
      </c>
      <c r="AH205" s="16">
        <f t="shared" si="42"/>
        <v>5</v>
      </c>
      <c r="AI205" s="16">
        <f t="shared" si="42"/>
        <v>0</v>
      </c>
      <c r="AJ205" s="16">
        <f t="shared" si="42"/>
        <v>0</v>
      </c>
      <c r="AK205" s="16">
        <f t="shared" si="42"/>
        <v>0</v>
      </c>
      <c r="AL205" s="16">
        <f t="shared" si="42"/>
        <v>0</v>
      </c>
      <c r="AM205" s="16">
        <f t="shared" si="42"/>
        <v>0</v>
      </c>
    </row>
    <row r="206" spans="1:39" x14ac:dyDescent="1.1499999999999999">
      <c r="A206" s="16"/>
      <c r="B206" s="3" t="s">
        <v>69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</row>
    <row r="207" spans="1:39" x14ac:dyDescent="1.1499999999999999">
      <c r="A207" s="16"/>
      <c r="B207" s="3" t="s">
        <v>72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</row>
    <row r="208" spans="1:39" ht="166.5" hidden="1" x14ac:dyDescent="1.1499999999999999">
      <c r="A208" s="16"/>
      <c r="B208" s="3" t="s">
        <v>113</v>
      </c>
      <c r="C208" s="16">
        <f t="shared" ref="C208:L208" si="43">C190+C198</f>
        <v>180</v>
      </c>
      <c r="D208" s="16">
        <f t="shared" si="43"/>
        <v>110</v>
      </c>
      <c r="E208" s="16">
        <f t="shared" si="43"/>
        <v>14</v>
      </c>
      <c r="F208" s="16">
        <f t="shared" si="43"/>
        <v>0</v>
      </c>
      <c r="G208" s="16">
        <f t="shared" si="43"/>
        <v>0</v>
      </c>
      <c r="H208" s="16">
        <f t="shared" si="43"/>
        <v>0</v>
      </c>
      <c r="I208" s="16">
        <f t="shared" si="43"/>
        <v>12</v>
      </c>
      <c r="J208" s="16">
        <f t="shared" si="43"/>
        <v>194</v>
      </c>
      <c r="K208" s="16">
        <f t="shared" si="43"/>
        <v>445</v>
      </c>
      <c r="L208" s="16">
        <f t="shared" si="43"/>
        <v>45.4</v>
      </c>
      <c r="M208" s="16"/>
      <c r="N208" s="16">
        <f>N190+N198</f>
        <v>6</v>
      </c>
      <c r="O208" s="16">
        <f>O190+O198</f>
        <v>0</v>
      </c>
      <c r="P208" s="16">
        <f>P190+P198</f>
        <v>57.9</v>
      </c>
      <c r="Q208" s="16"/>
      <c r="R208" s="16">
        <f t="shared" ref="R208:W208" si="44">R190+R198</f>
        <v>18</v>
      </c>
      <c r="S208" s="16">
        <f t="shared" si="44"/>
        <v>0</v>
      </c>
      <c r="T208" s="16">
        <f t="shared" si="44"/>
        <v>3.5</v>
      </c>
      <c r="U208" s="16">
        <f t="shared" si="44"/>
        <v>0</v>
      </c>
      <c r="V208" s="16">
        <f t="shared" si="44"/>
        <v>83</v>
      </c>
      <c r="W208" s="16">
        <f t="shared" si="44"/>
        <v>0</v>
      </c>
      <c r="X208" s="16"/>
      <c r="Y208" s="16">
        <f t="shared" ref="Y208:AI208" si="45">Y190+Y198</f>
        <v>36</v>
      </c>
      <c r="Z208" s="16">
        <f t="shared" si="45"/>
        <v>0</v>
      </c>
      <c r="AA208" s="16">
        <f t="shared" si="45"/>
        <v>0</v>
      </c>
      <c r="AB208" s="16">
        <f t="shared" si="45"/>
        <v>170</v>
      </c>
      <c r="AC208" s="16">
        <f t="shared" si="45"/>
        <v>139</v>
      </c>
      <c r="AD208" s="16">
        <f t="shared" si="45"/>
        <v>6</v>
      </c>
      <c r="AE208" s="16">
        <f t="shared" si="45"/>
        <v>0</v>
      </c>
      <c r="AF208" s="16">
        <f t="shared" si="45"/>
        <v>12</v>
      </c>
      <c r="AG208" s="16">
        <f t="shared" si="45"/>
        <v>19</v>
      </c>
      <c r="AH208" s="16">
        <f t="shared" si="45"/>
        <v>7</v>
      </c>
      <c r="AI208" s="16">
        <f t="shared" si="45"/>
        <v>12</v>
      </c>
      <c r="AJ208" s="16">
        <v>1.5</v>
      </c>
      <c r="AK208" s="16">
        <v>7</v>
      </c>
      <c r="AL208" s="16">
        <f>AL190+AL198</f>
        <v>0</v>
      </c>
      <c r="AM208" s="16">
        <f>AM190+AM198</f>
        <v>0</v>
      </c>
    </row>
    <row r="209" spans="1:39" x14ac:dyDescent="1.1499999999999999">
      <c r="A209" s="16"/>
      <c r="B209" s="3" t="s">
        <v>140</v>
      </c>
      <c r="C209" s="16">
        <f t="shared" ref="C209:AI209" si="46">C190+C198</f>
        <v>180</v>
      </c>
      <c r="D209" s="16">
        <f t="shared" si="46"/>
        <v>110</v>
      </c>
      <c r="E209" s="16">
        <f t="shared" si="46"/>
        <v>14</v>
      </c>
      <c r="F209" s="16">
        <f t="shared" si="46"/>
        <v>0</v>
      </c>
      <c r="G209" s="16">
        <f t="shared" si="46"/>
        <v>0</v>
      </c>
      <c r="H209" s="16">
        <f t="shared" si="46"/>
        <v>0</v>
      </c>
      <c r="I209" s="16">
        <f t="shared" si="46"/>
        <v>12</v>
      </c>
      <c r="J209" s="16">
        <f t="shared" si="46"/>
        <v>194</v>
      </c>
      <c r="K209" s="16">
        <f t="shared" si="46"/>
        <v>445</v>
      </c>
      <c r="L209" s="16">
        <f t="shared" si="46"/>
        <v>45.4</v>
      </c>
      <c r="M209" s="16">
        <f t="shared" si="46"/>
        <v>0</v>
      </c>
      <c r="N209" s="16">
        <f t="shared" si="46"/>
        <v>6</v>
      </c>
      <c r="O209" s="16">
        <f t="shared" si="46"/>
        <v>0</v>
      </c>
      <c r="P209" s="16">
        <f t="shared" si="46"/>
        <v>57.9</v>
      </c>
      <c r="Q209" s="16">
        <f t="shared" si="46"/>
        <v>0</v>
      </c>
      <c r="R209" s="16">
        <f t="shared" si="46"/>
        <v>18</v>
      </c>
      <c r="S209" s="16">
        <f t="shared" si="46"/>
        <v>0</v>
      </c>
      <c r="T209" s="16">
        <f t="shared" si="46"/>
        <v>3.5</v>
      </c>
      <c r="U209" s="16">
        <f t="shared" si="46"/>
        <v>0</v>
      </c>
      <c r="V209" s="16">
        <f t="shared" si="46"/>
        <v>83</v>
      </c>
      <c r="W209" s="16">
        <f t="shared" si="46"/>
        <v>0</v>
      </c>
      <c r="X209" s="16">
        <f t="shared" si="46"/>
        <v>0</v>
      </c>
      <c r="Y209" s="16">
        <f t="shared" si="46"/>
        <v>36</v>
      </c>
      <c r="Z209" s="16">
        <f t="shared" si="46"/>
        <v>0</v>
      </c>
      <c r="AA209" s="16">
        <f t="shared" si="46"/>
        <v>0</v>
      </c>
      <c r="AB209" s="16">
        <f t="shared" si="46"/>
        <v>170</v>
      </c>
      <c r="AC209" s="16">
        <f t="shared" si="46"/>
        <v>139</v>
      </c>
      <c r="AD209" s="16">
        <f t="shared" si="46"/>
        <v>6</v>
      </c>
      <c r="AE209" s="16">
        <f t="shared" si="46"/>
        <v>0</v>
      </c>
      <c r="AF209" s="16">
        <f t="shared" si="46"/>
        <v>12</v>
      </c>
      <c r="AG209" s="16">
        <f t="shared" si="46"/>
        <v>19</v>
      </c>
      <c r="AH209" s="16">
        <f t="shared" si="46"/>
        <v>7</v>
      </c>
      <c r="AI209" s="16">
        <f t="shared" si="46"/>
        <v>12</v>
      </c>
      <c r="AJ209" s="16">
        <v>1.3</v>
      </c>
      <c r="AK209" s="16">
        <v>6.5</v>
      </c>
      <c r="AL209" s="16"/>
      <c r="AM209" s="16"/>
    </row>
    <row r="210" spans="1:39" x14ac:dyDescent="1.1499999999999999">
      <c r="A210" s="16"/>
      <c r="B210" s="3" t="s">
        <v>143</v>
      </c>
      <c r="C210" s="16">
        <f>C198+C205</f>
        <v>155</v>
      </c>
      <c r="D210" s="16">
        <f t="shared" ref="D210:AL210" si="47">D198+D205</f>
        <v>125</v>
      </c>
      <c r="E210" s="16">
        <f t="shared" si="47"/>
        <v>2</v>
      </c>
      <c r="F210" s="16">
        <f t="shared" si="47"/>
        <v>0</v>
      </c>
      <c r="G210" s="16">
        <f t="shared" si="47"/>
        <v>0</v>
      </c>
      <c r="H210" s="16">
        <f t="shared" si="47"/>
        <v>0</v>
      </c>
      <c r="I210" s="16">
        <f t="shared" si="47"/>
        <v>12</v>
      </c>
      <c r="J210" s="16">
        <f t="shared" si="47"/>
        <v>428</v>
      </c>
      <c r="K210" s="16">
        <f t="shared" si="47"/>
        <v>463</v>
      </c>
      <c r="L210" s="16">
        <f t="shared" si="47"/>
        <v>195.4</v>
      </c>
      <c r="M210" s="16">
        <f t="shared" si="47"/>
        <v>0</v>
      </c>
      <c r="N210" s="16">
        <f t="shared" si="47"/>
        <v>0</v>
      </c>
      <c r="O210" s="16">
        <f t="shared" si="47"/>
        <v>0</v>
      </c>
      <c r="P210" s="16">
        <f t="shared" si="47"/>
        <v>45.9</v>
      </c>
      <c r="Q210" s="16">
        <f t="shared" si="47"/>
        <v>0</v>
      </c>
      <c r="R210" s="16">
        <f t="shared" si="47"/>
        <v>18</v>
      </c>
      <c r="S210" s="16">
        <f t="shared" si="47"/>
        <v>0</v>
      </c>
      <c r="T210" s="16">
        <f t="shared" si="47"/>
        <v>0</v>
      </c>
      <c r="U210" s="16">
        <f t="shared" si="47"/>
        <v>2</v>
      </c>
      <c r="V210" s="16">
        <f t="shared" si="47"/>
        <v>83</v>
      </c>
      <c r="W210" s="16">
        <f t="shared" si="47"/>
        <v>0</v>
      </c>
      <c r="X210" s="16">
        <f t="shared" si="47"/>
        <v>107</v>
      </c>
      <c r="Y210" s="16">
        <f t="shared" si="47"/>
        <v>36</v>
      </c>
      <c r="Z210" s="16">
        <f t="shared" si="47"/>
        <v>0</v>
      </c>
      <c r="AA210" s="16">
        <f t="shared" si="47"/>
        <v>0</v>
      </c>
      <c r="AB210" s="16">
        <f t="shared" si="47"/>
        <v>100</v>
      </c>
      <c r="AC210" s="16">
        <f t="shared" si="47"/>
        <v>0</v>
      </c>
      <c r="AD210" s="16">
        <f t="shared" si="47"/>
        <v>0</v>
      </c>
      <c r="AE210" s="16">
        <f t="shared" si="47"/>
        <v>0</v>
      </c>
      <c r="AF210" s="16">
        <f t="shared" si="47"/>
        <v>0</v>
      </c>
      <c r="AG210" s="16">
        <f t="shared" si="47"/>
        <v>11</v>
      </c>
      <c r="AH210" s="16">
        <f t="shared" si="47"/>
        <v>12</v>
      </c>
      <c r="AI210" s="16">
        <f t="shared" si="47"/>
        <v>0</v>
      </c>
      <c r="AJ210" s="16">
        <v>1.5</v>
      </c>
      <c r="AK210" s="16">
        <v>7</v>
      </c>
      <c r="AL210" s="16">
        <f t="shared" si="47"/>
        <v>0</v>
      </c>
      <c r="AM210" s="16">
        <f>AM190+AM198+AM205</f>
        <v>0</v>
      </c>
    </row>
    <row r="211" spans="1:39" s="7" customFormat="1" ht="75" customHeight="1" x14ac:dyDescent="1.1499999999999999">
      <c r="A211" s="56" t="s">
        <v>97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</row>
    <row r="212" spans="1:39" x14ac:dyDescent="1.1499999999999999">
      <c r="A212" s="56" t="s">
        <v>142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</row>
    <row r="213" spans="1:39" ht="74.25" customHeight="1" x14ac:dyDescent="1.1499999999999999">
      <c r="A213" s="57" t="s">
        <v>36</v>
      </c>
      <c r="B213" s="56" t="s">
        <v>20</v>
      </c>
      <c r="C213" s="55" t="s">
        <v>33</v>
      </c>
      <c r="D213" s="55" t="s">
        <v>9</v>
      </c>
      <c r="E213" s="55" t="s">
        <v>52</v>
      </c>
      <c r="F213" s="55" t="s">
        <v>96</v>
      </c>
      <c r="G213" s="55" t="s">
        <v>87</v>
      </c>
      <c r="H213" s="55" t="s">
        <v>88</v>
      </c>
      <c r="I213" s="55" t="s">
        <v>89</v>
      </c>
      <c r="J213" s="55" t="s">
        <v>53</v>
      </c>
      <c r="K213" s="55" t="s">
        <v>54</v>
      </c>
      <c r="L213" s="55" t="s">
        <v>129</v>
      </c>
      <c r="M213" s="55" t="s">
        <v>127</v>
      </c>
      <c r="N213" s="55" t="s">
        <v>92</v>
      </c>
      <c r="O213" s="55" t="s">
        <v>55</v>
      </c>
      <c r="P213" s="55" t="s">
        <v>130</v>
      </c>
      <c r="Q213" s="55" t="s">
        <v>132</v>
      </c>
      <c r="R213" s="55" t="s">
        <v>93</v>
      </c>
      <c r="S213" s="55" t="s">
        <v>71</v>
      </c>
      <c r="T213" s="55" t="s">
        <v>65</v>
      </c>
      <c r="U213" s="55" t="s">
        <v>62</v>
      </c>
      <c r="V213" s="55" t="s">
        <v>59</v>
      </c>
      <c r="W213" s="55" t="s">
        <v>94</v>
      </c>
      <c r="X213" s="55" t="s">
        <v>128</v>
      </c>
      <c r="Y213" s="55" t="s">
        <v>91</v>
      </c>
      <c r="Z213" s="55" t="s">
        <v>90</v>
      </c>
      <c r="AA213" s="55" t="s">
        <v>66</v>
      </c>
      <c r="AB213" s="55" t="s">
        <v>137</v>
      </c>
      <c r="AC213" s="55" t="s">
        <v>58</v>
      </c>
      <c r="AD213" s="55" t="s">
        <v>60</v>
      </c>
      <c r="AE213" s="55" t="s">
        <v>61</v>
      </c>
      <c r="AF213" s="55" t="s">
        <v>138</v>
      </c>
      <c r="AG213" s="55" t="s">
        <v>56</v>
      </c>
      <c r="AH213" s="55" t="s">
        <v>57</v>
      </c>
      <c r="AI213" s="55" t="s">
        <v>67</v>
      </c>
      <c r="AJ213" s="55" t="s">
        <v>68</v>
      </c>
      <c r="AK213" s="55" t="s">
        <v>63</v>
      </c>
      <c r="AL213" s="55" t="s">
        <v>64</v>
      </c>
    </row>
    <row r="214" spans="1:39" ht="409.6" customHeight="1" x14ac:dyDescent="1.1499999999999999">
      <c r="A214" s="57"/>
      <c r="B214" s="56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</row>
    <row r="215" spans="1:39" x14ac:dyDescent="1.1499999999999999">
      <c r="A215" s="16">
        <v>1</v>
      </c>
      <c r="B215" s="2">
        <v>2</v>
      </c>
      <c r="C215" s="16">
        <v>3</v>
      </c>
      <c r="D215" s="16">
        <v>4</v>
      </c>
      <c r="E215" s="16">
        <v>5</v>
      </c>
      <c r="F215" s="16">
        <v>6</v>
      </c>
      <c r="G215" s="16">
        <v>7</v>
      </c>
      <c r="H215" s="16">
        <v>8</v>
      </c>
      <c r="I215" s="16">
        <v>9</v>
      </c>
      <c r="J215" s="16">
        <v>10</v>
      </c>
      <c r="K215" s="16">
        <v>11</v>
      </c>
      <c r="L215" s="16">
        <v>12</v>
      </c>
      <c r="M215" s="16">
        <v>13</v>
      </c>
      <c r="N215" s="16">
        <v>14</v>
      </c>
      <c r="O215" s="16">
        <v>15</v>
      </c>
      <c r="P215" s="16">
        <v>16</v>
      </c>
      <c r="Q215" s="16">
        <v>17</v>
      </c>
      <c r="R215" s="16">
        <v>18</v>
      </c>
      <c r="S215" s="16">
        <v>19</v>
      </c>
      <c r="T215" s="16">
        <v>20</v>
      </c>
      <c r="U215" s="16">
        <v>21</v>
      </c>
      <c r="V215" s="16">
        <v>22</v>
      </c>
      <c r="W215" s="16">
        <v>23</v>
      </c>
      <c r="X215" s="16">
        <v>24</v>
      </c>
      <c r="Y215" s="16">
        <v>25</v>
      </c>
      <c r="Z215" s="16">
        <v>26</v>
      </c>
      <c r="AA215" s="16">
        <v>27</v>
      </c>
      <c r="AB215" s="16">
        <v>28</v>
      </c>
      <c r="AC215" s="16">
        <v>29</v>
      </c>
      <c r="AD215" s="16">
        <v>30</v>
      </c>
      <c r="AE215" s="16">
        <v>31</v>
      </c>
      <c r="AF215" s="16">
        <v>32</v>
      </c>
      <c r="AG215" s="16">
        <v>33</v>
      </c>
      <c r="AH215" s="16">
        <v>34</v>
      </c>
      <c r="AI215" s="16">
        <v>35</v>
      </c>
      <c r="AJ215" s="16">
        <v>36</v>
      </c>
      <c r="AK215" s="16">
        <v>37</v>
      </c>
      <c r="AL215" s="16">
        <v>38</v>
      </c>
    </row>
    <row r="216" spans="1:39" x14ac:dyDescent="1.1499999999999999">
      <c r="A216" s="56" t="s">
        <v>7</v>
      </c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</row>
    <row r="217" spans="1:39" x14ac:dyDescent="1.1499999999999999">
      <c r="A217" s="16">
        <v>54</v>
      </c>
      <c r="B217" s="3" t="s">
        <v>120</v>
      </c>
      <c r="C217" s="16"/>
      <c r="D217" s="16"/>
      <c r="E217" s="16"/>
      <c r="F217" s="16"/>
      <c r="G217" s="16">
        <v>50</v>
      </c>
      <c r="H217" s="16"/>
      <c r="I217" s="16"/>
      <c r="J217" s="16"/>
      <c r="K217" s="16"/>
      <c r="L217" s="16"/>
      <c r="M217" s="16"/>
      <c r="N217" s="16"/>
      <c r="O217" s="16"/>
      <c r="P217" s="16">
        <v>5</v>
      </c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>
        <v>105</v>
      </c>
      <c r="AC217" s="16"/>
      <c r="AD217" s="16"/>
      <c r="AE217" s="16"/>
      <c r="AF217" s="16"/>
      <c r="AG217" s="16">
        <v>6</v>
      </c>
      <c r="AH217" s="16"/>
      <c r="AI217" s="16"/>
      <c r="AJ217" s="16"/>
      <c r="AK217" s="16"/>
      <c r="AL217" s="16"/>
    </row>
    <row r="218" spans="1:39" x14ac:dyDescent="1.1499999999999999">
      <c r="A218" s="4">
        <v>16</v>
      </c>
      <c r="B218" s="3" t="s">
        <v>8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>
        <v>25</v>
      </c>
      <c r="Q218" s="16"/>
      <c r="R218" s="16"/>
      <c r="S218" s="16"/>
      <c r="T218" s="16"/>
      <c r="U218" s="16">
        <v>2</v>
      </c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</row>
    <row r="219" spans="1:39" x14ac:dyDescent="1.1499999999999999">
      <c r="A219" s="4">
        <v>8</v>
      </c>
      <c r="B219" s="3" t="s">
        <v>131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>
        <v>16</v>
      </c>
      <c r="AF219" s="16"/>
      <c r="AG219" s="16"/>
      <c r="AH219" s="16"/>
      <c r="AI219" s="16"/>
      <c r="AJ219" s="16"/>
      <c r="AK219" s="16"/>
      <c r="AL219" s="16"/>
    </row>
    <row r="220" spans="1:39" x14ac:dyDescent="1.1499999999999999">
      <c r="A220" s="4">
        <v>3</v>
      </c>
      <c r="B220" s="3" t="s">
        <v>138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>
        <v>12</v>
      </c>
      <c r="AG220" s="16"/>
      <c r="AH220" s="16"/>
      <c r="AI220" s="16"/>
      <c r="AJ220" s="16"/>
      <c r="AK220" s="16"/>
      <c r="AL220" s="16"/>
    </row>
    <row r="221" spans="1:39" x14ac:dyDescent="1.1499999999999999">
      <c r="A221" s="16" t="s">
        <v>37</v>
      </c>
      <c r="B221" s="3" t="s">
        <v>9</v>
      </c>
      <c r="C221" s="16"/>
      <c r="D221" s="16">
        <v>30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</row>
    <row r="222" spans="1:39" x14ac:dyDescent="1.1499999999999999">
      <c r="A222" s="16" t="s">
        <v>37</v>
      </c>
      <c r="B222" s="3" t="s">
        <v>33</v>
      </c>
      <c r="C222" s="16">
        <v>90</v>
      </c>
      <c r="D222" s="16"/>
      <c r="E222" s="16"/>
      <c r="F222" s="16"/>
      <c r="G222" s="16"/>
      <c r="H222" s="16"/>
      <c r="I222" s="16"/>
      <c r="J222" s="16"/>
      <c r="K222" s="5"/>
      <c r="L222" s="5"/>
      <c r="M222" s="5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</row>
    <row r="223" spans="1:39" x14ac:dyDescent="1.1499999999999999">
      <c r="A223" s="16"/>
      <c r="B223" s="3" t="s">
        <v>34</v>
      </c>
      <c r="C223" s="16">
        <f t="shared" ref="C223:AL223" si="48">SUM(C217:C222)</f>
        <v>90</v>
      </c>
      <c r="D223" s="16">
        <f t="shared" si="48"/>
        <v>30</v>
      </c>
      <c r="E223" s="16">
        <f t="shared" si="48"/>
        <v>0</v>
      </c>
      <c r="F223" s="16">
        <f t="shared" si="48"/>
        <v>0</v>
      </c>
      <c r="G223" s="16">
        <f t="shared" si="48"/>
        <v>50</v>
      </c>
      <c r="H223" s="16">
        <f t="shared" si="48"/>
        <v>0</v>
      </c>
      <c r="I223" s="16">
        <f t="shared" si="48"/>
        <v>0</v>
      </c>
      <c r="J223" s="16">
        <f t="shared" si="48"/>
        <v>0</v>
      </c>
      <c r="K223" s="16">
        <f t="shared" si="48"/>
        <v>0</v>
      </c>
      <c r="L223" s="16">
        <f t="shared" si="48"/>
        <v>0</v>
      </c>
      <c r="M223" s="16">
        <f t="shared" si="48"/>
        <v>0</v>
      </c>
      <c r="N223" s="16">
        <f t="shared" si="48"/>
        <v>0</v>
      </c>
      <c r="O223" s="16">
        <f t="shared" si="48"/>
        <v>0</v>
      </c>
      <c r="P223" s="16">
        <f t="shared" si="48"/>
        <v>30</v>
      </c>
      <c r="Q223" s="16">
        <f t="shared" si="48"/>
        <v>0</v>
      </c>
      <c r="R223" s="16">
        <f t="shared" si="48"/>
        <v>0</v>
      </c>
      <c r="S223" s="16">
        <f t="shared" si="48"/>
        <v>0</v>
      </c>
      <c r="T223" s="16">
        <f t="shared" si="48"/>
        <v>0</v>
      </c>
      <c r="U223" s="16">
        <f t="shared" si="48"/>
        <v>2</v>
      </c>
      <c r="V223" s="16">
        <f t="shared" si="48"/>
        <v>0</v>
      </c>
      <c r="W223" s="16">
        <f t="shared" si="48"/>
        <v>0</v>
      </c>
      <c r="X223" s="16">
        <f t="shared" si="48"/>
        <v>0</v>
      </c>
      <c r="Y223" s="16">
        <f t="shared" si="48"/>
        <v>0</v>
      </c>
      <c r="Z223" s="16">
        <f t="shared" si="48"/>
        <v>0</v>
      </c>
      <c r="AA223" s="16">
        <f t="shared" si="48"/>
        <v>0</v>
      </c>
      <c r="AB223" s="16">
        <f t="shared" si="48"/>
        <v>105</v>
      </c>
      <c r="AC223" s="16">
        <f t="shared" si="48"/>
        <v>0</v>
      </c>
      <c r="AD223" s="16">
        <f t="shared" si="48"/>
        <v>0</v>
      </c>
      <c r="AE223" s="16">
        <f t="shared" si="48"/>
        <v>16</v>
      </c>
      <c r="AF223" s="16">
        <f t="shared" si="48"/>
        <v>12</v>
      </c>
      <c r="AG223" s="16">
        <f t="shared" si="48"/>
        <v>6</v>
      </c>
      <c r="AH223" s="16">
        <f t="shared" si="48"/>
        <v>0</v>
      </c>
      <c r="AI223" s="16">
        <f t="shared" si="48"/>
        <v>0</v>
      </c>
      <c r="AJ223" s="16">
        <f t="shared" si="48"/>
        <v>0</v>
      </c>
      <c r="AK223" s="16">
        <f t="shared" si="48"/>
        <v>0</v>
      </c>
      <c r="AL223" s="16">
        <f t="shared" si="48"/>
        <v>0</v>
      </c>
    </row>
    <row r="224" spans="1:39" x14ac:dyDescent="1.1499999999999999">
      <c r="A224" s="56" t="s">
        <v>10</v>
      </c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</row>
    <row r="225" spans="1:39" ht="166.5" x14ac:dyDescent="1.1499999999999999">
      <c r="A225" s="16">
        <v>76</v>
      </c>
      <c r="B225" s="3" t="s">
        <v>117</v>
      </c>
      <c r="C225" s="12"/>
      <c r="D225" s="12"/>
      <c r="E225" s="12"/>
      <c r="F225" s="12"/>
      <c r="G225" s="12"/>
      <c r="H225" s="12"/>
      <c r="I225" s="12"/>
      <c r="J225" s="12"/>
      <c r="K225" s="12">
        <v>64</v>
      </c>
      <c r="L225" s="12"/>
      <c r="M225" s="12"/>
      <c r="N225" s="12">
        <v>13</v>
      </c>
      <c r="O225" s="12"/>
      <c r="P225" s="12"/>
      <c r="Q225" s="12"/>
      <c r="R225" s="12"/>
      <c r="S225" s="14"/>
      <c r="T225" s="12"/>
      <c r="U225" s="12"/>
      <c r="V225" s="12"/>
      <c r="W225" s="12"/>
      <c r="X225" s="12"/>
      <c r="Y225" s="12"/>
      <c r="Z225" s="12"/>
      <c r="AA225" s="12">
        <v>21</v>
      </c>
      <c r="AB225" s="12"/>
      <c r="AC225" s="12"/>
      <c r="AD225" s="12"/>
      <c r="AE225" s="12">
        <v>11</v>
      </c>
      <c r="AF225" s="12"/>
      <c r="AG225" s="12"/>
      <c r="AH225" s="12">
        <v>7</v>
      </c>
      <c r="AI225" s="12"/>
      <c r="AJ225" s="12"/>
      <c r="AK225" s="12"/>
      <c r="AL225" s="12"/>
    </row>
    <row r="226" spans="1:39" ht="166.5" x14ac:dyDescent="1.1499999999999999">
      <c r="A226" s="16">
        <v>75</v>
      </c>
      <c r="B226" s="3" t="s">
        <v>50</v>
      </c>
      <c r="C226" s="16"/>
      <c r="D226" s="16"/>
      <c r="E226" s="16"/>
      <c r="F226" s="16"/>
      <c r="G226" s="16">
        <v>7</v>
      </c>
      <c r="H226" s="16"/>
      <c r="I226" s="16"/>
      <c r="J226" s="16">
        <v>139</v>
      </c>
      <c r="K226" s="16">
        <v>29</v>
      </c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>
        <v>31</v>
      </c>
      <c r="AA226" s="16"/>
      <c r="AB226" s="16"/>
      <c r="AC226" s="16"/>
      <c r="AD226" s="16"/>
      <c r="AE226" s="16"/>
      <c r="AF226" s="16"/>
      <c r="AG226" s="16">
        <v>5</v>
      </c>
      <c r="AH226" s="16"/>
      <c r="AI226" s="16"/>
      <c r="AJ226" s="16"/>
      <c r="AK226" s="16"/>
      <c r="AL226" s="16"/>
    </row>
    <row r="227" spans="1:39" ht="166.5" x14ac:dyDescent="1.1499999999999999">
      <c r="A227" s="16">
        <v>50</v>
      </c>
      <c r="B227" s="3" t="s">
        <v>112</v>
      </c>
      <c r="C227" s="16">
        <v>19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>
        <v>206</v>
      </c>
      <c r="Y227" s="16"/>
      <c r="Z227" s="16"/>
      <c r="AA227" s="16"/>
      <c r="AB227" s="16">
        <v>26</v>
      </c>
      <c r="AC227" s="16"/>
      <c r="AD227" s="16"/>
      <c r="AE227" s="16"/>
      <c r="AF227" s="16"/>
      <c r="AG227" s="16">
        <v>8</v>
      </c>
      <c r="AH227" s="16"/>
      <c r="AI227" s="16"/>
      <c r="AJ227" s="16"/>
      <c r="AK227" s="16"/>
      <c r="AL227" s="16"/>
    </row>
    <row r="228" spans="1:39" x14ac:dyDescent="1.1499999999999999">
      <c r="A228" s="16">
        <v>86</v>
      </c>
      <c r="B228" s="3" t="s">
        <v>82</v>
      </c>
      <c r="C228" s="16"/>
      <c r="D228" s="16"/>
      <c r="E228" s="16">
        <v>4</v>
      </c>
      <c r="F228" s="16"/>
      <c r="G228" s="16"/>
      <c r="H228" s="16"/>
      <c r="I228" s="16"/>
      <c r="J228" s="16">
        <v>171</v>
      </c>
      <c r="K228" s="16">
        <v>116</v>
      </c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>
        <v>9</v>
      </c>
      <c r="AE228" s="16"/>
      <c r="AF228" s="16"/>
      <c r="AG228" s="16">
        <v>11</v>
      </c>
      <c r="AH228" s="16"/>
      <c r="AI228" s="16"/>
      <c r="AJ228" s="16"/>
      <c r="AK228" s="16"/>
      <c r="AL228" s="16"/>
    </row>
    <row r="229" spans="1:39" x14ac:dyDescent="1.1499999999999999">
      <c r="A229" s="16">
        <v>14</v>
      </c>
      <c r="B229" s="3" t="s">
        <v>149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>
        <v>200</v>
      </c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</row>
    <row r="230" spans="1:39" x14ac:dyDescent="1.1499999999999999">
      <c r="A230" s="16" t="s">
        <v>37</v>
      </c>
      <c r="B230" s="3" t="s">
        <v>33</v>
      </c>
      <c r="C230" s="16">
        <v>90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</row>
    <row r="231" spans="1:39" x14ac:dyDescent="1.1499999999999999">
      <c r="A231" s="16" t="s">
        <v>37</v>
      </c>
      <c r="B231" s="3" t="s">
        <v>9</v>
      </c>
      <c r="C231" s="16"/>
      <c r="D231" s="16">
        <v>80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</row>
    <row r="232" spans="1:39" x14ac:dyDescent="1.1499999999999999">
      <c r="A232" s="16"/>
      <c r="B232" s="3" t="s">
        <v>34</v>
      </c>
      <c r="C232" s="16">
        <f t="shared" ref="C232:AL232" si="49">SUM(C225:C231)</f>
        <v>109</v>
      </c>
      <c r="D232" s="16">
        <f t="shared" si="49"/>
        <v>80</v>
      </c>
      <c r="E232" s="16">
        <f t="shared" si="49"/>
        <v>4</v>
      </c>
      <c r="F232" s="16">
        <f t="shared" si="49"/>
        <v>0</v>
      </c>
      <c r="G232" s="16">
        <f t="shared" si="49"/>
        <v>7</v>
      </c>
      <c r="H232" s="16">
        <f t="shared" si="49"/>
        <v>0</v>
      </c>
      <c r="I232" s="16">
        <f t="shared" si="49"/>
        <v>0</v>
      </c>
      <c r="J232" s="16">
        <f t="shared" si="49"/>
        <v>310</v>
      </c>
      <c r="K232" s="16">
        <f t="shared" si="49"/>
        <v>209</v>
      </c>
      <c r="L232" s="16">
        <f t="shared" si="49"/>
        <v>0</v>
      </c>
      <c r="M232" s="16">
        <f t="shared" si="49"/>
        <v>200</v>
      </c>
      <c r="N232" s="16">
        <f t="shared" si="49"/>
        <v>13</v>
      </c>
      <c r="O232" s="16">
        <f t="shared" si="49"/>
        <v>0</v>
      </c>
      <c r="P232" s="16">
        <f t="shared" si="49"/>
        <v>0</v>
      </c>
      <c r="Q232" s="16">
        <f t="shared" si="49"/>
        <v>0</v>
      </c>
      <c r="R232" s="16">
        <f t="shared" si="49"/>
        <v>0</v>
      </c>
      <c r="S232" s="16">
        <f t="shared" si="49"/>
        <v>0</v>
      </c>
      <c r="T232" s="16">
        <f t="shared" si="49"/>
        <v>0</v>
      </c>
      <c r="U232" s="16">
        <f t="shared" si="49"/>
        <v>0</v>
      </c>
      <c r="V232" s="16">
        <f t="shared" si="49"/>
        <v>0</v>
      </c>
      <c r="W232" s="16">
        <f t="shared" si="49"/>
        <v>0</v>
      </c>
      <c r="X232" s="16">
        <f t="shared" si="49"/>
        <v>206</v>
      </c>
      <c r="Y232" s="16">
        <f t="shared" si="49"/>
        <v>0</v>
      </c>
      <c r="Z232" s="16">
        <f t="shared" si="49"/>
        <v>31</v>
      </c>
      <c r="AA232" s="16">
        <f t="shared" si="49"/>
        <v>21</v>
      </c>
      <c r="AB232" s="16">
        <f t="shared" si="49"/>
        <v>26</v>
      </c>
      <c r="AC232" s="16">
        <f t="shared" si="49"/>
        <v>0</v>
      </c>
      <c r="AD232" s="16">
        <f t="shared" si="49"/>
        <v>9</v>
      </c>
      <c r="AE232" s="16">
        <f t="shared" si="49"/>
        <v>11</v>
      </c>
      <c r="AF232" s="16">
        <f t="shared" si="49"/>
        <v>0</v>
      </c>
      <c r="AG232" s="16">
        <f t="shared" si="49"/>
        <v>24</v>
      </c>
      <c r="AH232" s="16">
        <f t="shared" si="49"/>
        <v>7</v>
      </c>
      <c r="AI232" s="16">
        <f t="shared" si="49"/>
        <v>0</v>
      </c>
      <c r="AJ232" s="16">
        <f t="shared" si="49"/>
        <v>0</v>
      </c>
      <c r="AK232" s="16">
        <f t="shared" si="49"/>
        <v>0</v>
      </c>
      <c r="AL232" s="16">
        <f t="shared" si="49"/>
        <v>0</v>
      </c>
    </row>
    <row r="233" spans="1:39" x14ac:dyDescent="1.1499999999999999">
      <c r="A233" s="57" t="s">
        <v>35</v>
      </c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spans="1:39" x14ac:dyDescent="1.1499999999999999">
      <c r="A234" s="12">
        <v>81</v>
      </c>
      <c r="B234" s="13" t="s">
        <v>99</v>
      </c>
      <c r="C234" s="16"/>
      <c r="D234" s="16"/>
      <c r="E234" s="16"/>
      <c r="F234" s="16"/>
      <c r="G234" s="16">
        <v>57</v>
      </c>
      <c r="H234" s="16"/>
      <c r="I234" s="16"/>
      <c r="J234" s="16"/>
      <c r="K234" s="16">
        <v>29</v>
      </c>
      <c r="L234" s="16"/>
      <c r="M234" s="16"/>
      <c r="N234" s="16"/>
      <c r="O234" s="16"/>
      <c r="P234" s="16"/>
      <c r="Q234" s="16"/>
      <c r="R234" s="16">
        <v>7</v>
      </c>
      <c r="S234" s="16"/>
      <c r="T234" s="16"/>
      <c r="U234" s="16"/>
      <c r="V234" s="16">
        <v>78</v>
      </c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>
        <v>7</v>
      </c>
      <c r="AH234" s="16"/>
      <c r="AI234" s="16"/>
      <c r="AJ234" s="16"/>
      <c r="AK234" s="16"/>
      <c r="AL234" s="16"/>
    </row>
    <row r="235" spans="1:39" ht="166.5" x14ac:dyDescent="1.1499999999999999">
      <c r="A235" s="16">
        <v>2</v>
      </c>
      <c r="B235" s="3" t="s">
        <v>41</v>
      </c>
      <c r="C235" s="16"/>
      <c r="D235" s="16"/>
      <c r="E235" s="16"/>
      <c r="F235" s="16"/>
      <c r="G235" s="16"/>
      <c r="H235" s="16"/>
      <c r="I235" s="16"/>
      <c r="J235" s="16"/>
      <c r="K235" s="5"/>
      <c r="L235" s="5"/>
      <c r="M235" s="5"/>
      <c r="N235" s="16"/>
      <c r="O235" s="16"/>
      <c r="P235" s="16">
        <v>25</v>
      </c>
      <c r="Q235" s="16"/>
      <c r="R235" s="16"/>
      <c r="S235" s="16">
        <v>3.5</v>
      </c>
      <c r="T235" s="16"/>
      <c r="U235" s="16"/>
      <c r="V235" s="16"/>
      <c r="W235" s="16"/>
      <c r="X235" s="16"/>
      <c r="Y235" s="16"/>
      <c r="Z235" s="16"/>
      <c r="AA235" s="16"/>
      <c r="AB235" s="16">
        <v>120</v>
      </c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</row>
    <row r="236" spans="1:39" ht="249.75" x14ac:dyDescent="1.1499999999999999">
      <c r="A236" s="12" t="s">
        <v>37</v>
      </c>
      <c r="B236" s="13" t="s">
        <v>145</v>
      </c>
      <c r="C236" s="12"/>
      <c r="D236" s="12"/>
      <c r="E236" s="12"/>
      <c r="F236" s="12"/>
      <c r="G236" s="12"/>
      <c r="H236" s="12"/>
      <c r="I236" s="12"/>
      <c r="J236" s="12"/>
      <c r="K236" s="11"/>
      <c r="L236" s="11"/>
      <c r="M236" s="11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>
        <v>200</v>
      </c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</row>
    <row r="237" spans="1:39" x14ac:dyDescent="1.1499999999999999">
      <c r="A237" s="16" t="s">
        <v>37</v>
      </c>
      <c r="B237" s="3" t="s">
        <v>33</v>
      </c>
      <c r="C237" s="16">
        <v>65</v>
      </c>
      <c r="D237" s="16"/>
      <c r="E237" s="16"/>
      <c r="F237" s="16"/>
      <c r="G237" s="16"/>
      <c r="H237" s="16"/>
      <c r="I237" s="16"/>
      <c r="J237" s="16"/>
      <c r="K237" s="5"/>
      <c r="L237" s="5"/>
      <c r="M237" s="5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>
        <v>21</v>
      </c>
      <c r="AF237" s="16"/>
      <c r="AG237" s="16">
        <v>10</v>
      </c>
      <c r="AH237" s="16"/>
      <c r="AI237" s="16"/>
      <c r="AJ237" s="16"/>
      <c r="AK237" s="16"/>
      <c r="AL237" s="16"/>
    </row>
    <row r="238" spans="1:39" x14ac:dyDescent="1.1499999999999999">
      <c r="A238" s="16" t="s">
        <v>37</v>
      </c>
      <c r="B238" s="3" t="s">
        <v>9</v>
      </c>
      <c r="C238" s="16"/>
      <c r="D238" s="16">
        <v>45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</row>
    <row r="239" spans="1:39" x14ac:dyDescent="1.1499999999999999">
      <c r="A239" s="16"/>
      <c r="B239" s="3" t="s">
        <v>34</v>
      </c>
      <c r="C239" s="16">
        <f>C234+C235+C236+C237+C238</f>
        <v>65</v>
      </c>
      <c r="D239" s="16">
        <f t="shared" ref="D239:AM239" si="50">D234+D235+D236+D237+D238</f>
        <v>45</v>
      </c>
      <c r="E239" s="16">
        <f t="shared" si="50"/>
        <v>0</v>
      </c>
      <c r="F239" s="16">
        <f t="shared" si="50"/>
        <v>0</v>
      </c>
      <c r="G239" s="16">
        <f t="shared" si="50"/>
        <v>57</v>
      </c>
      <c r="H239" s="16">
        <f t="shared" si="50"/>
        <v>0</v>
      </c>
      <c r="I239" s="16">
        <f t="shared" si="50"/>
        <v>0</v>
      </c>
      <c r="J239" s="16">
        <f t="shared" si="50"/>
        <v>0</v>
      </c>
      <c r="K239" s="16">
        <f t="shared" si="50"/>
        <v>29</v>
      </c>
      <c r="L239" s="16">
        <f t="shared" si="50"/>
        <v>0</v>
      </c>
      <c r="M239" s="16">
        <f t="shared" si="50"/>
        <v>0</v>
      </c>
      <c r="N239" s="16">
        <f t="shared" si="50"/>
        <v>0</v>
      </c>
      <c r="O239" s="16">
        <f t="shared" si="50"/>
        <v>0</v>
      </c>
      <c r="P239" s="16">
        <f t="shared" si="50"/>
        <v>25</v>
      </c>
      <c r="Q239" s="16">
        <f t="shared" si="50"/>
        <v>0</v>
      </c>
      <c r="R239" s="16">
        <f t="shared" si="50"/>
        <v>7</v>
      </c>
      <c r="S239" s="16">
        <f t="shared" si="50"/>
        <v>3.5</v>
      </c>
      <c r="T239" s="16">
        <f t="shared" si="50"/>
        <v>0</v>
      </c>
      <c r="U239" s="16">
        <f t="shared" si="50"/>
        <v>0</v>
      </c>
      <c r="V239" s="16">
        <f t="shared" si="50"/>
        <v>78</v>
      </c>
      <c r="W239" s="16">
        <f t="shared" si="50"/>
        <v>0</v>
      </c>
      <c r="X239" s="16">
        <f t="shared" si="50"/>
        <v>0</v>
      </c>
      <c r="Y239" s="16">
        <f t="shared" si="50"/>
        <v>0</v>
      </c>
      <c r="Z239" s="16">
        <f t="shared" si="50"/>
        <v>0</v>
      </c>
      <c r="AA239" s="16">
        <f t="shared" si="50"/>
        <v>0</v>
      </c>
      <c r="AB239" s="16">
        <f t="shared" si="50"/>
        <v>320</v>
      </c>
      <c r="AC239" s="16">
        <f t="shared" si="50"/>
        <v>0</v>
      </c>
      <c r="AD239" s="16">
        <f t="shared" si="50"/>
        <v>0</v>
      </c>
      <c r="AE239" s="16">
        <f t="shared" si="50"/>
        <v>21</v>
      </c>
      <c r="AF239" s="16">
        <f t="shared" si="50"/>
        <v>0</v>
      </c>
      <c r="AG239" s="16">
        <f t="shared" si="50"/>
        <v>17</v>
      </c>
      <c r="AH239" s="16">
        <f t="shared" si="50"/>
        <v>0</v>
      </c>
      <c r="AI239" s="16">
        <f t="shared" si="50"/>
        <v>0</v>
      </c>
      <c r="AJ239" s="16">
        <f t="shared" si="50"/>
        <v>0</v>
      </c>
      <c r="AK239" s="16">
        <f t="shared" si="50"/>
        <v>0</v>
      </c>
      <c r="AL239" s="16">
        <f t="shared" si="50"/>
        <v>0</v>
      </c>
      <c r="AM239" s="16">
        <f t="shared" si="50"/>
        <v>0</v>
      </c>
    </row>
    <row r="240" spans="1:39" x14ac:dyDescent="1.1499999999999999">
      <c r="A240" s="16"/>
      <c r="B240" s="3" t="s">
        <v>69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</row>
    <row r="241" spans="1:39" x14ac:dyDescent="1.1499999999999999">
      <c r="A241" s="16"/>
      <c r="B241" s="3" t="s">
        <v>72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</row>
    <row r="242" spans="1:39" ht="166.5" hidden="1" x14ac:dyDescent="1.1499999999999999">
      <c r="A242" s="16"/>
      <c r="B242" s="3" t="s">
        <v>113</v>
      </c>
      <c r="C242" s="16">
        <f t="shared" ref="C242:L242" si="51">C223+C232</f>
        <v>199</v>
      </c>
      <c r="D242" s="16">
        <f t="shared" si="51"/>
        <v>110</v>
      </c>
      <c r="E242" s="16">
        <f t="shared" si="51"/>
        <v>4</v>
      </c>
      <c r="F242" s="16">
        <f t="shared" si="51"/>
        <v>0</v>
      </c>
      <c r="G242" s="16">
        <f t="shared" si="51"/>
        <v>57</v>
      </c>
      <c r="H242" s="16">
        <f t="shared" si="51"/>
        <v>0</v>
      </c>
      <c r="I242" s="16">
        <f t="shared" si="51"/>
        <v>0</v>
      </c>
      <c r="J242" s="16">
        <f t="shared" si="51"/>
        <v>310</v>
      </c>
      <c r="K242" s="16">
        <f t="shared" si="51"/>
        <v>209</v>
      </c>
      <c r="L242" s="16">
        <f t="shared" si="51"/>
        <v>0</v>
      </c>
      <c r="M242" s="16"/>
      <c r="N242" s="16">
        <f>N223+N232</f>
        <v>13</v>
      </c>
      <c r="O242" s="16">
        <f>O223+O232</f>
        <v>0</v>
      </c>
      <c r="P242" s="16">
        <f>P223+P232</f>
        <v>30</v>
      </c>
      <c r="Q242" s="16"/>
      <c r="R242" s="16">
        <f t="shared" ref="R242:W242" si="52">R223+R232</f>
        <v>0</v>
      </c>
      <c r="S242" s="16">
        <f t="shared" si="52"/>
        <v>0</v>
      </c>
      <c r="T242" s="16">
        <f t="shared" si="52"/>
        <v>0</v>
      </c>
      <c r="U242" s="16">
        <f t="shared" si="52"/>
        <v>2</v>
      </c>
      <c r="V242" s="16">
        <f t="shared" si="52"/>
        <v>0</v>
      </c>
      <c r="W242" s="16">
        <f t="shared" si="52"/>
        <v>0</v>
      </c>
      <c r="X242" s="16"/>
      <c r="Y242" s="16">
        <f t="shared" ref="Y242:AI242" si="53">Y223+Y232</f>
        <v>0</v>
      </c>
      <c r="Z242" s="16">
        <f t="shared" si="53"/>
        <v>31</v>
      </c>
      <c r="AA242" s="16">
        <f t="shared" si="53"/>
        <v>21</v>
      </c>
      <c r="AB242" s="16">
        <f t="shared" si="53"/>
        <v>131</v>
      </c>
      <c r="AC242" s="16">
        <f t="shared" si="53"/>
        <v>0</v>
      </c>
      <c r="AD242" s="16">
        <f t="shared" si="53"/>
        <v>9</v>
      </c>
      <c r="AE242" s="16">
        <f t="shared" si="53"/>
        <v>27</v>
      </c>
      <c r="AF242" s="16">
        <f t="shared" si="53"/>
        <v>12</v>
      </c>
      <c r="AG242" s="16">
        <f t="shared" si="53"/>
        <v>30</v>
      </c>
      <c r="AH242" s="16">
        <f t="shared" si="53"/>
        <v>7</v>
      </c>
      <c r="AI242" s="16">
        <f t="shared" si="53"/>
        <v>0</v>
      </c>
      <c r="AJ242" s="16">
        <v>1.5</v>
      </c>
      <c r="AK242" s="16">
        <v>7</v>
      </c>
      <c r="AL242" s="16">
        <f>AL223+AL232</f>
        <v>0</v>
      </c>
    </row>
    <row r="243" spans="1:39" x14ac:dyDescent="1.1499999999999999">
      <c r="A243" s="16"/>
      <c r="B243" s="3" t="s">
        <v>140</v>
      </c>
      <c r="C243" s="16">
        <f t="shared" ref="C243:AI243" si="54">C223+C232</f>
        <v>199</v>
      </c>
      <c r="D243" s="16">
        <f t="shared" si="54"/>
        <v>110</v>
      </c>
      <c r="E243" s="16">
        <f t="shared" si="54"/>
        <v>4</v>
      </c>
      <c r="F243" s="16">
        <f t="shared" si="54"/>
        <v>0</v>
      </c>
      <c r="G243" s="16">
        <f t="shared" si="54"/>
        <v>57</v>
      </c>
      <c r="H243" s="16">
        <f t="shared" si="54"/>
        <v>0</v>
      </c>
      <c r="I243" s="16">
        <f t="shared" si="54"/>
        <v>0</v>
      </c>
      <c r="J243" s="16">
        <f t="shared" si="54"/>
        <v>310</v>
      </c>
      <c r="K243" s="16">
        <f t="shared" si="54"/>
        <v>209</v>
      </c>
      <c r="L243" s="16">
        <f t="shared" si="54"/>
        <v>0</v>
      </c>
      <c r="M243" s="16">
        <f t="shared" si="54"/>
        <v>200</v>
      </c>
      <c r="N243" s="16">
        <f t="shared" si="54"/>
        <v>13</v>
      </c>
      <c r="O243" s="16">
        <f t="shared" si="54"/>
        <v>0</v>
      </c>
      <c r="P243" s="16">
        <f t="shared" si="54"/>
        <v>30</v>
      </c>
      <c r="Q243" s="16">
        <f t="shared" si="54"/>
        <v>0</v>
      </c>
      <c r="R243" s="16">
        <f t="shared" si="54"/>
        <v>0</v>
      </c>
      <c r="S243" s="16">
        <f t="shared" si="54"/>
        <v>0</v>
      </c>
      <c r="T243" s="16">
        <f t="shared" si="54"/>
        <v>0</v>
      </c>
      <c r="U243" s="16">
        <f t="shared" si="54"/>
        <v>2</v>
      </c>
      <c r="V243" s="16">
        <f t="shared" si="54"/>
        <v>0</v>
      </c>
      <c r="W243" s="16">
        <f t="shared" si="54"/>
        <v>0</v>
      </c>
      <c r="X243" s="16">
        <f t="shared" si="54"/>
        <v>206</v>
      </c>
      <c r="Y243" s="16">
        <f t="shared" si="54"/>
        <v>0</v>
      </c>
      <c r="Z243" s="16">
        <f t="shared" si="54"/>
        <v>31</v>
      </c>
      <c r="AA243" s="16">
        <f t="shared" si="54"/>
        <v>21</v>
      </c>
      <c r="AB243" s="16">
        <f t="shared" si="54"/>
        <v>131</v>
      </c>
      <c r="AC243" s="16">
        <f t="shared" si="54"/>
        <v>0</v>
      </c>
      <c r="AD243" s="16">
        <f t="shared" si="54"/>
        <v>9</v>
      </c>
      <c r="AE243" s="16">
        <f t="shared" si="54"/>
        <v>27</v>
      </c>
      <c r="AF243" s="16">
        <f t="shared" si="54"/>
        <v>12</v>
      </c>
      <c r="AG243" s="16">
        <f t="shared" si="54"/>
        <v>30</v>
      </c>
      <c r="AH243" s="16">
        <f t="shared" si="54"/>
        <v>7</v>
      </c>
      <c r="AI243" s="16">
        <f t="shared" si="54"/>
        <v>0</v>
      </c>
      <c r="AJ243" s="16">
        <v>1.3</v>
      </c>
      <c r="AK243" s="16">
        <v>6.5</v>
      </c>
      <c r="AL243" s="16">
        <f>AL223+AL232</f>
        <v>0</v>
      </c>
      <c r="AM243" s="16">
        <f>AM223+AM232</f>
        <v>0</v>
      </c>
    </row>
    <row r="244" spans="1:39" x14ac:dyDescent="1.1499999999999999">
      <c r="A244" s="16"/>
      <c r="B244" s="3" t="s">
        <v>143</v>
      </c>
      <c r="C244" s="16">
        <f>C232+C239</f>
        <v>174</v>
      </c>
      <c r="D244" s="16">
        <f t="shared" ref="D244:AL244" si="55">D232+D239</f>
        <v>125</v>
      </c>
      <c r="E244" s="16">
        <f t="shared" si="55"/>
        <v>4</v>
      </c>
      <c r="F244" s="16">
        <f t="shared" si="55"/>
        <v>0</v>
      </c>
      <c r="G244" s="16">
        <f t="shared" si="55"/>
        <v>64</v>
      </c>
      <c r="H244" s="16">
        <f t="shared" si="55"/>
        <v>0</v>
      </c>
      <c r="I244" s="16">
        <f t="shared" si="55"/>
        <v>0</v>
      </c>
      <c r="J244" s="16">
        <f t="shared" si="55"/>
        <v>310</v>
      </c>
      <c r="K244" s="16">
        <f t="shared" si="55"/>
        <v>238</v>
      </c>
      <c r="L244" s="16">
        <f t="shared" si="55"/>
        <v>0</v>
      </c>
      <c r="M244" s="16">
        <f t="shared" si="55"/>
        <v>200</v>
      </c>
      <c r="N244" s="16">
        <f t="shared" si="55"/>
        <v>13</v>
      </c>
      <c r="O244" s="16">
        <f t="shared" si="55"/>
        <v>0</v>
      </c>
      <c r="P244" s="16">
        <f t="shared" si="55"/>
        <v>25</v>
      </c>
      <c r="Q244" s="16">
        <f t="shared" si="55"/>
        <v>0</v>
      </c>
      <c r="R244" s="16">
        <f t="shared" si="55"/>
        <v>7</v>
      </c>
      <c r="S244" s="16">
        <f t="shared" si="55"/>
        <v>3.5</v>
      </c>
      <c r="T244" s="16">
        <f t="shared" si="55"/>
        <v>0</v>
      </c>
      <c r="U244" s="16">
        <f t="shared" si="55"/>
        <v>0</v>
      </c>
      <c r="V244" s="16">
        <f t="shared" si="55"/>
        <v>78</v>
      </c>
      <c r="W244" s="16">
        <f t="shared" si="55"/>
        <v>0</v>
      </c>
      <c r="X244" s="16">
        <f t="shared" si="55"/>
        <v>206</v>
      </c>
      <c r="Y244" s="16">
        <f t="shared" si="55"/>
        <v>0</v>
      </c>
      <c r="Z244" s="16">
        <f t="shared" si="55"/>
        <v>31</v>
      </c>
      <c r="AA244" s="16">
        <f t="shared" si="55"/>
        <v>21</v>
      </c>
      <c r="AB244" s="16">
        <f t="shared" si="55"/>
        <v>346</v>
      </c>
      <c r="AC244" s="16">
        <f t="shared" si="55"/>
        <v>0</v>
      </c>
      <c r="AD244" s="16">
        <f t="shared" si="55"/>
        <v>9</v>
      </c>
      <c r="AE244" s="16">
        <f t="shared" si="55"/>
        <v>32</v>
      </c>
      <c r="AF244" s="16">
        <f t="shared" si="55"/>
        <v>0</v>
      </c>
      <c r="AG244" s="16">
        <f t="shared" si="55"/>
        <v>41</v>
      </c>
      <c r="AH244" s="16">
        <f t="shared" si="55"/>
        <v>7</v>
      </c>
      <c r="AI244" s="16">
        <f t="shared" si="55"/>
        <v>0</v>
      </c>
      <c r="AJ244" s="16">
        <v>1.5</v>
      </c>
      <c r="AK244" s="16">
        <v>7</v>
      </c>
      <c r="AL244" s="16">
        <f t="shared" si="55"/>
        <v>0</v>
      </c>
      <c r="AM244" s="16">
        <f>AM223+AM232+AM239</f>
        <v>0</v>
      </c>
    </row>
    <row r="245" spans="1:39" ht="75" customHeight="1" x14ac:dyDescent="1.1499999999999999">
      <c r="A245" s="56" t="s">
        <v>97</v>
      </c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</row>
    <row r="246" spans="1:39" x14ac:dyDescent="1.1499999999999999">
      <c r="A246" s="56" t="s">
        <v>17</v>
      </c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</row>
    <row r="247" spans="1:39" ht="74.25" customHeight="1" x14ac:dyDescent="1.1499999999999999">
      <c r="A247" s="57" t="s">
        <v>36</v>
      </c>
      <c r="B247" s="56" t="s">
        <v>20</v>
      </c>
      <c r="C247" s="55" t="s">
        <v>33</v>
      </c>
      <c r="D247" s="55" t="s">
        <v>9</v>
      </c>
      <c r="E247" s="55" t="s">
        <v>52</v>
      </c>
      <c r="F247" s="55" t="s">
        <v>96</v>
      </c>
      <c r="G247" s="55" t="s">
        <v>87</v>
      </c>
      <c r="H247" s="55" t="s">
        <v>88</v>
      </c>
      <c r="I247" s="55" t="s">
        <v>89</v>
      </c>
      <c r="J247" s="55" t="s">
        <v>53</v>
      </c>
      <c r="K247" s="55" t="s">
        <v>54</v>
      </c>
      <c r="L247" s="55" t="s">
        <v>129</v>
      </c>
      <c r="M247" s="55" t="s">
        <v>127</v>
      </c>
      <c r="N247" s="55" t="s">
        <v>92</v>
      </c>
      <c r="O247" s="55" t="s">
        <v>55</v>
      </c>
      <c r="P247" s="55" t="s">
        <v>130</v>
      </c>
      <c r="Q247" s="55" t="s">
        <v>132</v>
      </c>
      <c r="R247" s="55" t="s">
        <v>93</v>
      </c>
      <c r="S247" s="55" t="s">
        <v>71</v>
      </c>
      <c r="T247" s="55" t="s">
        <v>65</v>
      </c>
      <c r="U247" s="55" t="s">
        <v>62</v>
      </c>
      <c r="V247" s="55" t="s">
        <v>59</v>
      </c>
      <c r="W247" s="55" t="s">
        <v>94</v>
      </c>
      <c r="X247" s="55" t="s">
        <v>128</v>
      </c>
      <c r="Y247" s="55" t="s">
        <v>91</v>
      </c>
      <c r="Z247" s="55" t="s">
        <v>90</v>
      </c>
      <c r="AA247" s="55" t="s">
        <v>66</v>
      </c>
      <c r="AB247" s="55" t="s">
        <v>137</v>
      </c>
      <c r="AC247" s="55" t="s">
        <v>58</v>
      </c>
      <c r="AD247" s="55" t="s">
        <v>60</v>
      </c>
      <c r="AE247" s="55" t="s">
        <v>61</v>
      </c>
      <c r="AF247" s="55" t="s">
        <v>138</v>
      </c>
      <c r="AG247" s="55" t="s">
        <v>56</v>
      </c>
      <c r="AH247" s="55" t="s">
        <v>57</v>
      </c>
      <c r="AI247" s="55" t="s">
        <v>67</v>
      </c>
      <c r="AJ247" s="55" t="s">
        <v>68</v>
      </c>
      <c r="AK247" s="55" t="s">
        <v>63</v>
      </c>
      <c r="AL247" s="55" t="s">
        <v>64</v>
      </c>
    </row>
    <row r="248" spans="1:39" ht="390" customHeight="1" x14ac:dyDescent="1.1499999999999999">
      <c r="A248" s="57"/>
      <c r="B248" s="56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</row>
    <row r="249" spans="1:39" x14ac:dyDescent="1.1499999999999999">
      <c r="A249" s="16">
        <v>1</v>
      </c>
      <c r="B249" s="2">
        <v>2</v>
      </c>
      <c r="C249" s="16">
        <v>3</v>
      </c>
      <c r="D249" s="16">
        <v>4</v>
      </c>
      <c r="E249" s="16">
        <v>5</v>
      </c>
      <c r="F249" s="16">
        <v>6</v>
      </c>
      <c r="G249" s="16">
        <v>7</v>
      </c>
      <c r="H249" s="16">
        <v>8</v>
      </c>
      <c r="I249" s="16">
        <v>9</v>
      </c>
      <c r="J249" s="16">
        <v>10</v>
      </c>
      <c r="K249" s="16">
        <v>11</v>
      </c>
      <c r="L249" s="16">
        <v>12</v>
      </c>
      <c r="M249" s="16">
        <v>13</v>
      </c>
      <c r="N249" s="16">
        <v>14</v>
      </c>
      <c r="O249" s="16">
        <v>15</v>
      </c>
      <c r="P249" s="16">
        <v>16</v>
      </c>
      <c r="Q249" s="16">
        <v>17</v>
      </c>
      <c r="R249" s="16">
        <v>18</v>
      </c>
      <c r="S249" s="16">
        <v>19</v>
      </c>
      <c r="T249" s="16">
        <v>20</v>
      </c>
      <c r="U249" s="16">
        <v>21</v>
      </c>
      <c r="V249" s="16">
        <v>22</v>
      </c>
      <c r="W249" s="16">
        <v>23</v>
      </c>
      <c r="X249" s="16">
        <v>24</v>
      </c>
      <c r="Y249" s="16">
        <v>25</v>
      </c>
      <c r="Z249" s="16">
        <v>26</v>
      </c>
      <c r="AA249" s="16">
        <v>27</v>
      </c>
      <c r="AB249" s="16">
        <v>28</v>
      </c>
      <c r="AC249" s="16">
        <v>29</v>
      </c>
      <c r="AD249" s="16">
        <v>30</v>
      </c>
      <c r="AE249" s="16">
        <v>31</v>
      </c>
      <c r="AF249" s="16">
        <v>32</v>
      </c>
      <c r="AG249" s="16">
        <v>33</v>
      </c>
      <c r="AH249" s="16">
        <v>34</v>
      </c>
      <c r="AI249" s="16">
        <v>35</v>
      </c>
      <c r="AJ249" s="16">
        <v>36</v>
      </c>
      <c r="AK249" s="16">
        <v>37</v>
      </c>
      <c r="AL249" s="16">
        <v>38</v>
      </c>
    </row>
    <row r="250" spans="1:39" x14ac:dyDescent="1.1499999999999999">
      <c r="A250" s="56" t="s">
        <v>7</v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</row>
    <row r="251" spans="1:39" ht="166.5" x14ac:dyDescent="1.1499999999999999">
      <c r="A251" s="16">
        <v>27</v>
      </c>
      <c r="B251" s="3" t="s">
        <v>135</v>
      </c>
      <c r="C251" s="16"/>
      <c r="D251" s="16"/>
      <c r="E251" s="16">
        <v>49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>
        <v>9</v>
      </c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>
        <v>34</v>
      </c>
      <c r="AC251" s="16">
        <v>73</v>
      </c>
      <c r="AD251" s="16"/>
      <c r="AE251" s="16"/>
      <c r="AF251" s="16"/>
      <c r="AG251" s="16">
        <v>2</v>
      </c>
      <c r="AH251" s="16"/>
      <c r="AI251" s="16">
        <v>6</v>
      </c>
      <c r="AJ251" s="16"/>
      <c r="AK251" s="16"/>
      <c r="AL251" s="16"/>
    </row>
    <row r="252" spans="1:39" x14ac:dyDescent="1.1499999999999999">
      <c r="A252" s="16">
        <v>31</v>
      </c>
      <c r="B252" s="3" t="s">
        <v>76</v>
      </c>
      <c r="C252" s="16"/>
      <c r="D252" s="16"/>
      <c r="E252" s="16"/>
      <c r="F252" s="16"/>
      <c r="G252" s="16"/>
      <c r="H252" s="16"/>
      <c r="I252" s="16"/>
      <c r="J252" s="16"/>
      <c r="K252" s="5"/>
      <c r="L252" s="5">
        <v>6</v>
      </c>
      <c r="M252" s="5"/>
      <c r="N252" s="16"/>
      <c r="O252" s="16"/>
      <c r="P252" s="16">
        <v>25</v>
      </c>
      <c r="Q252" s="16"/>
      <c r="R252" s="16"/>
      <c r="S252" s="16"/>
      <c r="T252" s="16"/>
      <c r="U252" s="16">
        <v>2</v>
      </c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</row>
    <row r="253" spans="1:39" x14ac:dyDescent="1.1499999999999999">
      <c r="A253" s="4">
        <v>3</v>
      </c>
      <c r="B253" s="3" t="s">
        <v>138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>
        <v>12</v>
      </c>
      <c r="AG253" s="16"/>
      <c r="AH253" s="16"/>
      <c r="AI253" s="16"/>
      <c r="AJ253" s="16"/>
      <c r="AK253" s="16"/>
      <c r="AL253" s="16"/>
    </row>
    <row r="254" spans="1:39" x14ac:dyDescent="1.1499999999999999">
      <c r="A254" s="16" t="s">
        <v>37</v>
      </c>
      <c r="B254" s="3" t="s">
        <v>9</v>
      </c>
      <c r="C254" s="16"/>
      <c r="D254" s="16">
        <v>30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</row>
    <row r="255" spans="1:39" x14ac:dyDescent="1.1499999999999999">
      <c r="A255" s="16" t="s">
        <v>37</v>
      </c>
      <c r="B255" s="3" t="s">
        <v>33</v>
      </c>
      <c r="C255" s="16">
        <v>90</v>
      </c>
      <c r="D255" s="16"/>
      <c r="E255" s="16"/>
      <c r="F255" s="16"/>
      <c r="G255" s="16"/>
      <c r="H255" s="16"/>
      <c r="I255" s="16"/>
      <c r="J255" s="16"/>
      <c r="K255" s="5"/>
      <c r="L255" s="5"/>
      <c r="M255" s="5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</row>
    <row r="256" spans="1:39" x14ac:dyDescent="1.1499999999999999">
      <c r="A256" s="16"/>
      <c r="B256" s="3" t="s">
        <v>34</v>
      </c>
      <c r="C256" s="16">
        <f t="shared" ref="C256:AL256" si="56">SUM(C251:C255)</f>
        <v>90</v>
      </c>
      <c r="D256" s="16">
        <f t="shared" si="56"/>
        <v>30</v>
      </c>
      <c r="E256" s="16">
        <f t="shared" si="56"/>
        <v>49</v>
      </c>
      <c r="F256" s="16">
        <f t="shared" si="56"/>
        <v>0</v>
      </c>
      <c r="G256" s="16">
        <f t="shared" si="56"/>
        <v>0</v>
      </c>
      <c r="H256" s="16">
        <f t="shared" si="56"/>
        <v>0</v>
      </c>
      <c r="I256" s="16">
        <f t="shared" si="56"/>
        <v>0</v>
      </c>
      <c r="J256" s="16">
        <f t="shared" si="56"/>
        <v>0</v>
      </c>
      <c r="K256" s="16">
        <f t="shared" si="56"/>
        <v>0</v>
      </c>
      <c r="L256" s="16">
        <f t="shared" si="56"/>
        <v>6</v>
      </c>
      <c r="M256" s="16">
        <f t="shared" si="56"/>
        <v>0</v>
      </c>
      <c r="N256" s="16">
        <f t="shared" si="56"/>
        <v>0</v>
      </c>
      <c r="O256" s="16">
        <f t="shared" si="56"/>
        <v>0</v>
      </c>
      <c r="P256" s="16">
        <f t="shared" si="56"/>
        <v>34</v>
      </c>
      <c r="Q256" s="16">
        <f t="shared" si="56"/>
        <v>0</v>
      </c>
      <c r="R256" s="16">
        <f t="shared" si="56"/>
        <v>0</v>
      </c>
      <c r="S256" s="16">
        <f t="shared" si="56"/>
        <v>0</v>
      </c>
      <c r="T256" s="16">
        <f t="shared" si="56"/>
        <v>0</v>
      </c>
      <c r="U256" s="16">
        <f t="shared" si="56"/>
        <v>2</v>
      </c>
      <c r="V256" s="16">
        <f t="shared" si="56"/>
        <v>0</v>
      </c>
      <c r="W256" s="16">
        <f t="shared" si="56"/>
        <v>0</v>
      </c>
      <c r="X256" s="16">
        <f t="shared" si="56"/>
        <v>0</v>
      </c>
      <c r="Y256" s="16">
        <f t="shared" si="56"/>
        <v>0</v>
      </c>
      <c r="Z256" s="16">
        <f t="shared" si="56"/>
        <v>0</v>
      </c>
      <c r="AA256" s="16">
        <f t="shared" si="56"/>
        <v>0</v>
      </c>
      <c r="AB256" s="16">
        <f t="shared" si="56"/>
        <v>34</v>
      </c>
      <c r="AC256" s="16">
        <f t="shared" si="56"/>
        <v>73</v>
      </c>
      <c r="AD256" s="16">
        <f t="shared" si="56"/>
        <v>0</v>
      </c>
      <c r="AE256" s="16">
        <f t="shared" si="56"/>
        <v>0</v>
      </c>
      <c r="AF256" s="16">
        <f t="shared" si="56"/>
        <v>12</v>
      </c>
      <c r="AG256" s="16">
        <f t="shared" si="56"/>
        <v>2</v>
      </c>
      <c r="AH256" s="16">
        <f t="shared" si="56"/>
        <v>0</v>
      </c>
      <c r="AI256" s="16">
        <f t="shared" si="56"/>
        <v>6</v>
      </c>
      <c r="AJ256" s="16">
        <f t="shared" si="56"/>
        <v>0</v>
      </c>
      <c r="AK256" s="16">
        <f t="shared" si="56"/>
        <v>0</v>
      </c>
      <c r="AL256" s="16">
        <f t="shared" si="56"/>
        <v>0</v>
      </c>
    </row>
    <row r="257" spans="1:38" x14ac:dyDescent="1.1499999999999999">
      <c r="A257" s="56" t="s">
        <v>10</v>
      </c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</row>
    <row r="258" spans="1:38" x14ac:dyDescent="1.1499999999999999">
      <c r="A258" s="16">
        <v>64</v>
      </c>
      <c r="B258" s="3" t="s">
        <v>83</v>
      </c>
      <c r="C258" s="12"/>
      <c r="D258" s="12"/>
      <c r="E258" s="12"/>
      <c r="F258" s="12"/>
      <c r="G258" s="12"/>
      <c r="H258" s="12"/>
      <c r="I258" s="12"/>
      <c r="J258" s="12">
        <v>46</v>
      </c>
      <c r="K258" s="12">
        <v>92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>
        <v>7</v>
      </c>
      <c r="AI258" s="12"/>
      <c r="AJ258" s="12"/>
      <c r="AK258" s="12"/>
      <c r="AL258" s="12"/>
    </row>
    <row r="259" spans="1:38" ht="166.5" x14ac:dyDescent="1.1499999999999999">
      <c r="A259" s="16">
        <v>55</v>
      </c>
      <c r="B259" s="3" t="s">
        <v>151</v>
      </c>
      <c r="C259" s="16"/>
      <c r="D259" s="16"/>
      <c r="E259" s="16"/>
      <c r="F259" s="16"/>
      <c r="G259" s="16"/>
      <c r="H259" s="16"/>
      <c r="I259" s="16"/>
      <c r="J259" s="16">
        <v>57</v>
      </c>
      <c r="K259" s="16">
        <v>108</v>
      </c>
      <c r="L259" s="16"/>
      <c r="M259" s="16"/>
      <c r="N259" s="16"/>
      <c r="O259" s="16"/>
      <c r="P259" s="16"/>
      <c r="Q259" s="16"/>
      <c r="R259" s="16">
        <v>3</v>
      </c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>
        <v>9</v>
      </c>
      <c r="AE259" s="16"/>
      <c r="AF259" s="16"/>
      <c r="AG259" s="16">
        <v>5</v>
      </c>
      <c r="AH259" s="16"/>
      <c r="AI259" s="16"/>
      <c r="AJ259" s="16"/>
      <c r="AK259" s="16"/>
      <c r="AL259" s="16"/>
    </row>
    <row r="260" spans="1:38" x14ac:dyDescent="1.1499999999999999">
      <c r="A260" s="12">
        <v>39</v>
      </c>
      <c r="B260" s="13" t="s">
        <v>154</v>
      </c>
      <c r="C260" s="12"/>
      <c r="D260" s="12"/>
      <c r="E260" s="12">
        <v>4</v>
      </c>
      <c r="F260" s="12"/>
      <c r="G260" s="12"/>
      <c r="H260" s="12"/>
      <c r="I260" s="12"/>
      <c r="J260" s="12"/>
      <c r="K260" s="12">
        <v>18</v>
      </c>
      <c r="L260" s="12"/>
      <c r="M260" s="12"/>
      <c r="N260" s="12"/>
      <c r="O260" s="12"/>
      <c r="P260" s="12"/>
      <c r="Q260" s="12"/>
      <c r="R260" s="12">
        <v>5</v>
      </c>
      <c r="S260" s="12"/>
      <c r="T260" s="12"/>
      <c r="U260" s="12"/>
      <c r="V260" s="12">
        <v>108</v>
      </c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>
        <v>5</v>
      </c>
      <c r="AI260" s="12"/>
      <c r="AJ260" s="12"/>
      <c r="AK260" s="12"/>
      <c r="AL260" s="12"/>
    </row>
    <row r="261" spans="1:38" ht="166.5" x14ac:dyDescent="1.1499999999999999">
      <c r="A261" s="16">
        <v>80</v>
      </c>
      <c r="B261" s="3" t="s">
        <v>116</v>
      </c>
      <c r="C261" s="16"/>
      <c r="D261" s="16"/>
      <c r="E261" s="16"/>
      <c r="F261" s="16"/>
      <c r="G261" s="16">
        <v>82</v>
      </c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>
        <v>8</v>
      </c>
      <c r="AH261" s="16"/>
      <c r="AI261" s="16"/>
      <c r="AJ261" s="16"/>
      <c r="AK261" s="16"/>
      <c r="AL261" s="16"/>
    </row>
    <row r="262" spans="1:38" x14ac:dyDescent="1.1499999999999999">
      <c r="A262" s="4">
        <v>25</v>
      </c>
      <c r="B262" s="3" t="s">
        <v>42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>
        <v>25</v>
      </c>
      <c r="P262" s="16">
        <v>20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</row>
    <row r="263" spans="1:38" ht="333" x14ac:dyDescent="1.1499999999999999">
      <c r="A263" s="12">
        <v>22</v>
      </c>
      <c r="B263" s="13" t="s">
        <v>139</v>
      </c>
      <c r="C263" s="12"/>
      <c r="D263" s="12"/>
      <c r="E263" s="12">
        <v>47.5</v>
      </c>
      <c r="F263" s="12"/>
      <c r="G263" s="12"/>
      <c r="H263" s="12"/>
      <c r="I263" s="12"/>
      <c r="J263" s="12"/>
      <c r="K263" s="12">
        <v>74.5</v>
      </c>
      <c r="L263" s="12"/>
      <c r="M263" s="12"/>
      <c r="N263" s="12"/>
      <c r="O263" s="12"/>
      <c r="P263" s="12">
        <v>3</v>
      </c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>
        <v>12</v>
      </c>
      <c r="AC263" s="12"/>
      <c r="AD263" s="12"/>
      <c r="AE263" s="12"/>
      <c r="AF263" s="12"/>
      <c r="AG263" s="12">
        <v>5</v>
      </c>
      <c r="AH263" s="12">
        <v>3</v>
      </c>
      <c r="AI263" s="12">
        <v>7</v>
      </c>
      <c r="AJ263" s="12"/>
      <c r="AK263" s="12"/>
      <c r="AL263" s="12">
        <v>1.7</v>
      </c>
    </row>
    <row r="264" spans="1:38" x14ac:dyDescent="1.1499999999999999">
      <c r="A264" s="16" t="s">
        <v>37</v>
      </c>
      <c r="B264" s="3" t="s">
        <v>33</v>
      </c>
      <c r="C264" s="16">
        <v>90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</row>
    <row r="265" spans="1:38" x14ac:dyDescent="1.1499999999999999">
      <c r="A265" s="16" t="s">
        <v>37</v>
      </c>
      <c r="B265" s="3" t="s">
        <v>9</v>
      </c>
      <c r="C265" s="16"/>
      <c r="D265" s="16">
        <v>80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</row>
    <row r="266" spans="1:38" x14ac:dyDescent="1.1499999999999999">
      <c r="A266" s="16"/>
      <c r="B266" s="3" t="s">
        <v>34</v>
      </c>
      <c r="C266" s="16">
        <f t="shared" ref="C266:AL266" si="57">SUM(C258:C265)</f>
        <v>90</v>
      </c>
      <c r="D266" s="16">
        <f t="shared" si="57"/>
        <v>80</v>
      </c>
      <c r="E266" s="16">
        <f t="shared" si="57"/>
        <v>51.5</v>
      </c>
      <c r="F266" s="16">
        <f t="shared" si="57"/>
        <v>0</v>
      </c>
      <c r="G266" s="16">
        <f t="shared" si="57"/>
        <v>82</v>
      </c>
      <c r="H266" s="16">
        <f t="shared" si="57"/>
        <v>0</v>
      </c>
      <c r="I266" s="16">
        <f t="shared" si="57"/>
        <v>0</v>
      </c>
      <c r="J266" s="16">
        <f t="shared" si="57"/>
        <v>103</v>
      </c>
      <c r="K266" s="16">
        <f t="shared" si="57"/>
        <v>292.5</v>
      </c>
      <c r="L266" s="16">
        <f t="shared" si="57"/>
        <v>0</v>
      </c>
      <c r="M266" s="16">
        <f t="shared" si="57"/>
        <v>0</v>
      </c>
      <c r="N266" s="16">
        <f t="shared" si="57"/>
        <v>0</v>
      </c>
      <c r="O266" s="16">
        <f t="shared" si="57"/>
        <v>25</v>
      </c>
      <c r="P266" s="16">
        <f t="shared" si="57"/>
        <v>23</v>
      </c>
      <c r="Q266" s="16">
        <f t="shared" si="57"/>
        <v>0</v>
      </c>
      <c r="R266" s="16">
        <f t="shared" si="57"/>
        <v>8</v>
      </c>
      <c r="S266" s="16">
        <f t="shared" si="57"/>
        <v>0</v>
      </c>
      <c r="T266" s="16">
        <f t="shared" si="57"/>
        <v>0</v>
      </c>
      <c r="U266" s="16">
        <f t="shared" si="57"/>
        <v>0</v>
      </c>
      <c r="V266" s="16">
        <f t="shared" si="57"/>
        <v>108</v>
      </c>
      <c r="W266" s="16">
        <f t="shared" si="57"/>
        <v>0</v>
      </c>
      <c r="X266" s="16">
        <f t="shared" si="57"/>
        <v>0</v>
      </c>
      <c r="Y266" s="16">
        <f t="shared" si="57"/>
        <v>0</v>
      </c>
      <c r="Z266" s="16">
        <f t="shared" si="57"/>
        <v>0</v>
      </c>
      <c r="AA266" s="16">
        <f t="shared" si="57"/>
        <v>0</v>
      </c>
      <c r="AB266" s="16">
        <f t="shared" si="57"/>
        <v>12</v>
      </c>
      <c r="AC266" s="16">
        <f t="shared" si="57"/>
        <v>0</v>
      </c>
      <c r="AD266" s="16">
        <f t="shared" si="57"/>
        <v>9</v>
      </c>
      <c r="AE266" s="16">
        <f t="shared" si="57"/>
        <v>0</v>
      </c>
      <c r="AF266" s="16">
        <f t="shared" si="57"/>
        <v>0</v>
      </c>
      <c r="AG266" s="16">
        <f t="shared" si="57"/>
        <v>18</v>
      </c>
      <c r="AH266" s="16">
        <f t="shared" si="57"/>
        <v>15</v>
      </c>
      <c r="AI266" s="16">
        <f t="shared" si="57"/>
        <v>7</v>
      </c>
      <c r="AJ266" s="16">
        <f t="shared" si="57"/>
        <v>0</v>
      </c>
      <c r="AK266" s="16">
        <f t="shared" si="57"/>
        <v>0</v>
      </c>
      <c r="AL266" s="16">
        <f t="shared" si="57"/>
        <v>1.7</v>
      </c>
    </row>
    <row r="267" spans="1:38" x14ac:dyDescent="1.1499999999999999">
      <c r="A267" s="57" t="s">
        <v>35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</row>
    <row r="268" spans="1:38" ht="166.5" x14ac:dyDescent="1.1499999999999999">
      <c r="A268" s="12" t="s">
        <v>37</v>
      </c>
      <c r="B268" s="13" t="s">
        <v>157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>
        <v>50</v>
      </c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</row>
    <row r="269" spans="1:38" s="7" customFormat="1" ht="166.5" x14ac:dyDescent="1.1499999999999999">
      <c r="A269" s="16">
        <v>33</v>
      </c>
      <c r="B269" s="3" t="s">
        <v>51</v>
      </c>
      <c r="C269" s="16">
        <v>19</v>
      </c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4"/>
      <c r="T269" s="16"/>
      <c r="U269" s="16"/>
      <c r="V269" s="16"/>
      <c r="W269" s="16"/>
      <c r="X269" s="16"/>
      <c r="Y269" s="16"/>
      <c r="Z269" s="16">
        <v>117</v>
      </c>
      <c r="AA269" s="16"/>
      <c r="AB269" s="16">
        <v>13</v>
      </c>
      <c r="AC269" s="16"/>
      <c r="AD269" s="16"/>
      <c r="AE269" s="16"/>
      <c r="AF269" s="16"/>
      <c r="AG269" s="16">
        <v>3</v>
      </c>
      <c r="AH269" s="16"/>
      <c r="AI269" s="16">
        <v>6</v>
      </c>
      <c r="AJ269" s="16"/>
      <c r="AK269" s="16"/>
      <c r="AL269" s="16"/>
    </row>
    <row r="270" spans="1:38" s="7" customFormat="1" ht="166.5" x14ac:dyDescent="1.1499999999999999">
      <c r="A270" s="16">
        <v>10.102</v>
      </c>
      <c r="B270" s="3" t="s">
        <v>159</v>
      </c>
      <c r="C270" s="16"/>
      <c r="D270" s="16"/>
      <c r="E270" s="16"/>
      <c r="F270" s="16"/>
      <c r="G270" s="16"/>
      <c r="H270" s="16"/>
      <c r="I270" s="16"/>
      <c r="J270" s="16">
        <v>236</v>
      </c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>
        <v>28</v>
      </c>
      <c r="AC270" s="16"/>
      <c r="AD270" s="16"/>
      <c r="AE270" s="16"/>
      <c r="AF270" s="16"/>
      <c r="AG270" s="16">
        <v>7</v>
      </c>
      <c r="AH270" s="16"/>
      <c r="AI270" s="16"/>
      <c r="AJ270" s="16"/>
      <c r="AK270" s="16"/>
      <c r="AL270" s="16"/>
    </row>
    <row r="271" spans="1:38" s="7" customFormat="1" x14ac:dyDescent="1.1499999999999999">
      <c r="A271" s="16">
        <v>11</v>
      </c>
      <c r="B271" s="3" t="s">
        <v>14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>
        <v>25</v>
      </c>
      <c r="Q271" s="16"/>
      <c r="R271" s="16"/>
      <c r="S271" s="16"/>
      <c r="T271" s="16">
        <v>3.5</v>
      </c>
      <c r="U271" s="16"/>
      <c r="V271" s="16"/>
      <c r="W271" s="16"/>
      <c r="X271" s="16"/>
      <c r="Y271" s="16"/>
      <c r="Z271" s="16"/>
      <c r="AA271" s="16"/>
      <c r="AB271" s="16">
        <v>120</v>
      </c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</row>
    <row r="272" spans="1:38" s="7" customFormat="1" x14ac:dyDescent="1.1499999999999999">
      <c r="A272" s="16" t="s">
        <v>37</v>
      </c>
      <c r="B272" s="3" t="s">
        <v>33</v>
      </c>
      <c r="C272" s="16">
        <v>65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</row>
    <row r="273" spans="1:40" s="7" customFormat="1" x14ac:dyDescent="1.1499999999999999">
      <c r="A273" s="16" t="s">
        <v>37</v>
      </c>
      <c r="B273" s="3" t="s">
        <v>9</v>
      </c>
      <c r="C273" s="16"/>
      <c r="D273" s="16">
        <v>45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</row>
    <row r="274" spans="1:40" x14ac:dyDescent="1.1499999999999999">
      <c r="A274" s="16"/>
      <c r="B274" s="3" t="s">
        <v>34</v>
      </c>
      <c r="C274" s="16">
        <f>C268+C269+C270+C271+C272+C273</f>
        <v>84</v>
      </c>
      <c r="D274" s="16">
        <f t="shared" ref="D274:AL274" si="58">D268+D269+D270+D271+D272+D273</f>
        <v>45</v>
      </c>
      <c r="E274" s="16">
        <f t="shared" si="58"/>
        <v>0</v>
      </c>
      <c r="F274" s="16">
        <f t="shared" si="58"/>
        <v>0</v>
      </c>
      <c r="G274" s="16">
        <f t="shared" si="58"/>
        <v>0</v>
      </c>
      <c r="H274" s="16">
        <f t="shared" si="58"/>
        <v>0</v>
      </c>
      <c r="I274" s="16">
        <f t="shared" si="58"/>
        <v>0</v>
      </c>
      <c r="J274" s="16">
        <f t="shared" si="58"/>
        <v>236</v>
      </c>
      <c r="K274" s="16">
        <f t="shared" si="58"/>
        <v>0</v>
      </c>
      <c r="L274" s="16">
        <f t="shared" si="58"/>
        <v>0</v>
      </c>
      <c r="M274" s="16">
        <f t="shared" si="58"/>
        <v>0</v>
      </c>
      <c r="N274" s="16">
        <f t="shared" si="58"/>
        <v>0</v>
      </c>
      <c r="O274" s="16">
        <f t="shared" si="58"/>
        <v>0</v>
      </c>
      <c r="P274" s="16">
        <f t="shared" si="58"/>
        <v>25</v>
      </c>
      <c r="Q274" s="16">
        <f t="shared" si="58"/>
        <v>50</v>
      </c>
      <c r="R274" s="16">
        <f t="shared" si="58"/>
        <v>0</v>
      </c>
      <c r="S274" s="16">
        <f t="shared" si="58"/>
        <v>0</v>
      </c>
      <c r="T274" s="16">
        <f t="shared" si="58"/>
        <v>3.5</v>
      </c>
      <c r="U274" s="16">
        <f t="shared" si="58"/>
        <v>0</v>
      </c>
      <c r="V274" s="16">
        <f t="shared" si="58"/>
        <v>0</v>
      </c>
      <c r="W274" s="16">
        <f t="shared" si="58"/>
        <v>0</v>
      </c>
      <c r="X274" s="16">
        <f t="shared" si="58"/>
        <v>0</v>
      </c>
      <c r="Y274" s="16">
        <f t="shared" si="58"/>
        <v>0</v>
      </c>
      <c r="Z274" s="16">
        <f t="shared" si="58"/>
        <v>117</v>
      </c>
      <c r="AA274" s="16">
        <f t="shared" si="58"/>
        <v>0</v>
      </c>
      <c r="AB274" s="16">
        <f t="shared" si="58"/>
        <v>161</v>
      </c>
      <c r="AC274" s="16">
        <f t="shared" si="58"/>
        <v>0</v>
      </c>
      <c r="AD274" s="16">
        <f t="shared" si="58"/>
        <v>0</v>
      </c>
      <c r="AE274" s="16">
        <f t="shared" si="58"/>
        <v>0</v>
      </c>
      <c r="AF274" s="16">
        <f t="shared" si="58"/>
        <v>0</v>
      </c>
      <c r="AG274" s="16">
        <f t="shared" si="58"/>
        <v>10</v>
      </c>
      <c r="AH274" s="16">
        <f t="shared" si="58"/>
        <v>0</v>
      </c>
      <c r="AI274" s="16">
        <f t="shared" si="58"/>
        <v>6</v>
      </c>
      <c r="AJ274" s="16">
        <f t="shared" si="58"/>
        <v>0</v>
      </c>
      <c r="AK274" s="16">
        <f t="shared" si="58"/>
        <v>0</v>
      </c>
      <c r="AL274" s="16">
        <f t="shared" si="58"/>
        <v>0</v>
      </c>
      <c r="AM274" s="16">
        <f>AM268+AM269+AM270+AM271+AM272+AM273</f>
        <v>0</v>
      </c>
    </row>
    <row r="275" spans="1:40" x14ac:dyDescent="1.1499999999999999">
      <c r="A275" s="16"/>
      <c r="B275" s="3" t="s">
        <v>69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</row>
    <row r="276" spans="1:40" x14ac:dyDescent="1.1499999999999999">
      <c r="A276" s="16"/>
      <c r="B276" s="3" t="s">
        <v>72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</row>
    <row r="277" spans="1:40" ht="166.5" hidden="1" x14ac:dyDescent="1.1499999999999999">
      <c r="A277" s="16"/>
      <c r="B277" s="3" t="s">
        <v>113</v>
      </c>
      <c r="C277" s="16">
        <f t="shared" ref="C277:L277" si="59">C256+C266</f>
        <v>180</v>
      </c>
      <c r="D277" s="16">
        <f t="shared" si="59"/>
        <v>110</v>
      </c>
      <c r="E277" s="16">
        <f t="shared" si="59"/>
        <v>100.5</v>
      </c>
      <c r="F277" s="16">
        <f t="shared" si="59"/>
        <v>0</v>
      </c>
      <c r="G277" s="16">
        <f t="shared" si="59"/>
        <v>82</v>
      </c>
      <c r="H277" s="16">
        <f t="shared" si="59"/>
        <v>0</v>
      </c>
      <c r="I277" s="16">
        <f t="shared" si="59"/>
        <v>0</v>
      </c>
      <c r="J277" s="16">
        <f t="shared" si="59"/>
        <v>103</v>
      </c>
      <c r="K277" s="16">
        <f t="shared" si="59"/>
        <v>292.5</v>
      </c>
      <c r="L277" s="16">
        <f t="shared" si="59"/>
        <v>6</v>
      </c>
      <c r="M277" s="16"/>
      <c r="N277" s="16">
        <f>N256+N266</f>
        <v>0</v>
      </c>
      <c r="O277" s="16">
        <f>O256+O266</f>
        <v>25</v>
      </c>
      <c r="P277" s="16">
        <f>P256+P266</f>
        <v>57</v>
      </c>
      <c r="Q277" s="16"/>
      <c r="R277" s="16">
        <f t="shared" ref="R277:W277" si="60">R256+R266</f>
        <v>8</v>
      </c>
      <c r="S277" s="16">
        <f t="shared" si="60"/>
        <v>0</v>
      </c>
      <c r="T277" s="16">
        <f t="shared" si="60"/>
        <v>0</v>
      </c>
      <c r="U277" s="16">
        <f t="shared" si="60"/>
        <v>2</v>
      </c>
      <c r="V277" s="16">
        <f t="shared" si="60"/>
        <v>108</v>
      </c>
      <c r="W277" s="16">
        <f t="shared" si="60"/>
        <v>0</v>
      </c>
      <c r="X277" s="16"/>
      <c r="Y277" s="16">
        <f t="shared" ref="Y277:AI277" si="61">Y256+Y266</f>
        <v>0</v>
      </c>
      <c r="Z277" s="16">
        <f t="shared" si="61"/>
        <v>0</v>
      </c>
      <c r="AA277" s="16">
        <f t="shared" si="61"/>
        <v>0</v>
      </c>
      <c r="AB277" s="16">
        <f t="shared" si="61"/>
        <v>46</v>
      </c>
      <c r="AC277" s="16">
        <f t="shared" si="61"/>
        <v>73</v>
      </c>
      <c r="AD277" s="16">
        <f t="shared" si="61"/>
        <v>9</v>
      </c>
      <c r="AE277" s="16">
        <f t="shared" si="61"/>
        <v>0</v>
      </c>
      <c r="AF277" s="16">
        <f t="shared" si="61"/>
        <v>12</v>
      </c>
      <c r="AG277" s="16">
        <f t="shared" si="61"/>
        <v>20</v>
      </c>
      <c r="AH277" s="16">
        <f t="shared" si="61"/>
        <v>15</v>
      </c>
      <c r="AI277" s="16">
        <f t="shared" si="61"/>
        <v>13</v>
      </c>
      <c r="AJ277" s="16">
        <v>1.5</v>
      </c>
      <c r="AK277" s="16">
        <v>7</v>
      </c>
      <c r="AL277" s="16">
        <f>AL256+AL266</f>
        <v>1.7</v>
      </c>
    </row>
    <row r="278" spans="1:40" x14ac:dyDescent="1.1499999999999999">
      <c r="A278" s="16"/>
      <c r="B278" s="3" t="s">
        <v>140</v>
      </c>
      <c r="C278" s="16">
        <f t="shared" ref="C278:AI278" si="62">C256+C266</f>
        <v>180</v>
      </c>
      <c r="D278" s="16">
        <f t="shared" si="62"/>
        <v>110</v>
      </c>
      <c r="E278" s="16">
        <f t="shared" si="62"/>
        <v>100.5</v>
      </c>
      <c r="F278" s="16">
        <f t="shared" si="62"/>
        <v>0</v>
      </c>
      <c r="G278" s="16">
        <f t="shared" si="62"/>
        <v>82</v>
      </c>
      <c r="H278" s="16">
        <f t="shared" si="62"/>
        <v>0</v>
      </c>
      <c r="I278" s="16">
        <f t="shared" si="62"/>
        <v>0</v>
      </c>
      <c r="J278" s="16">
        <f t="shared" si="62"/>
        <v>103</v>
      </c>
      <c r="K278" s="16">
        <f t="shared" si="62"/>
        <v>292.5</v>
      </c>
      <c r="L278" s="16">
        <f t="shared" si="62"/>
        <v>6</v>
      </c>
      <c r="M278" s="16">
        <f t="shared" si="62"/>
        <v>0</v>
      </c>
      <c r="N278" s="16">
        <f t="shared" si="62"/>
        <v>0</v>
      </c>
      <c r="O278" s="16">
        <f t="shared" si="62"/>
        <v>25</v>
      </c>
      <c r="P278" s="16">
        <f t="shared" si="62"/>
        <v>57</v>
      </c>
      <c r="Q278" s="16">
        <f t="shared" si="62"/>
        <v>0</v>
      </c>
      <c r="R278" s="16">
        <f t="shared" si="62"/>
        <v>8</v>
      </c>
      <c r="S278" s="16">
        <f t="shared" si="62"/>
        <v>0</v>
      </c>
      <c r="T278" s="16">
        <f t="shared" si="62"/>
        <v>0</v>
      </c>
      <c r="U278" s="16">
        <f t="shared" si="62"/>
        <v>2</v>
      </c>
      <c r="V278" s="16">
        <f t="shared" si="62"/>
        <v>108</v>
      </c>
      <c r="W278" s="16">
        <f t="shared" si="62"/>
        <v>0</v>
      </c>
      <c r="X278" s="16">
        <f t="shared" si="62"/>
        <v>0</v>
      </c>
      <c r="Y278" s="16">
        <f t="shared" si="62"/>
        <v>0</v>
      </c>
      <c r="Z278" s="16">
        <f t="shared" si="62"/>
        <v>0</v>
      </c>
      <c r="AA278" s="16">
        <f t="shared" si="62"/>
        <v>0</v>
      </c>
      <c r="AB278" s="16">
        <f t="shared" si="62"/>
        <v>46</v>
      </c>
      <c r="AC278" s="16">
        <f t="shared" si="62"/>
        <v>73</v>
      </c>
      <c r="AD278" s="16">
        <f t="shared" si="62"/>
        <v>9</v>
      </c>
      <c r="AE278" s="16">
        <f t="shared" si="62"/>
        <v>0</v>
      </c>
      <c r="AF278" s="16">
        <f t="shared" si="62"/>
        <v>12</v>
      </c>
      <c r="AG278" s="16">
        <f t="shared" si="62"/>
        <v>20</v>
      </c>
      <c r="AH278" s="16">
        <f t="shared" si="62"/>
        <v>15</v>
      </c>
      <c r="AI278" s="16">
        <f t="shared" si="62"/>
        <v>13</v>
      </c>
      <c r="AJ278" s="16">
        <v>1.3</v>
      </c>
      <c r="AK278" s="16">
        <v>6.5</v>
      </c>
      <c r="AL278" s="16">
        <f>AL256+AL266</f>
        <v>1.7</v>
      </c>
      <c r="AM278" s="16">
        <f>AM256+AM266</f>
        <v>0</v>
      </c>
      <c r="AN278" s="16"/>
    </row>
    <row r="279" spans="1:40" x14ac:dyDescent="1.1499999999999999">
      <c r="A279" s="16"/>
      <c r="B279" s="3" t="s">
        <v>143</v>
      </c>
      <c r="C279" s="16">
        <f t="shared" ref="C279:AI279" si="63">C266+C274</f>
        <v>174</v>
      </c>
      <c r="D279" s="16">
        <f t="shared" si="63"/>
        <v>125</v>
      </c>
      <c r="E279" s="16">
        <f t="shared" si="63"/>
        <v>51.5</v>
      </c>
      <c r="F279" s="16">
        <f t="shared" si="63"/>
        <v>0</v>
      </c>
      <c r="G279" s="16">
        <f t="shared" si="63"/>
        <v>82</v>
      </c>
      <c r="H279" s="16">
        <f t="shared" si="63"/>
        <v>0</v>
      </c>
      <c r="I279" s="16">
        <f t="shared" si="63"/>
        <v>0</v>
      </c>
      <c r="J279" s="16">
        <f t="shared" si="63"/>
        <v>339</v>
      </c>
      <c r="K279" s="16">
        <f t="shared" si="63"/>
        <v>292.5</v>
      </c>
      <c r="L279" s="16">
        <f t="shared" si="63"/>
        <v>0</v>
      </c>
      <c r="M279" s="16">
        <f t="shared" si="63"/>
        <v>0</v>
      </c>
      <c r="N279" s="16">
        <f t="shared" si="63"/>
        <v>0</v>
      </c>
      <c r="O279" s="16">
        <f t="shared" si="63"/>
        <v>25</v>
      </c>
      <c r="P279" s="16">
        <f t="shared" si="63"/>
        <v>48</v>
      </c>
      <c r="Q279" s="16">
        <f t="shared" si="63"/>
        <v>50</v>
      </c>
      <c r="R279" s="16">
        <f t="shared" si="63"/>
        <v>8</v>
      </c>
      <c r="S279" s="16">
        <f t="shared" si="63"/>
        <v>0</v>
      </c>
      <c r="T279" s="16">
        <f t="shared" si="63"/>
        <v>3.5</v>
      </c>
      <c r="U279" s="16">
        <f t="shared" si="63"/>
        <v>0</v>
      </c>
      <c r="V279" s="16">
        <f t="shared" si="63"/>
        <v>108</v>
      </c>
      <c r="W279" s="16">
        <f t="shared" si="63"/>
        <v>0</v>
      </c>
      <c r="X279" s="16">
        <f t="shared" si="63"/>
        <v>0</v>
      </c>
      <c r="Y279" s="16">
        <f t="shared" si="63"/>
        <v>0</v>
      </c>
      <c r="Z279" s="16">
        <f t="shared" si="63"/>
        <v>117</v>
      </c>
      <c r="AA279" s="16">
        <f t="shared" si="63"/>
        <v>0</v>
      </c>
      <c r="AB279" s="16">
        <f t="shared" si="63"/>
        <v>173</v>
      </c>
      <c r="AC279" s="16">
        <f t="shared" si="63"/>
        <v>0</v>
      </c>
      <c r="AD279" s="16">
        <f t="shared" si="63"/>
        <v>9</v>
      </c>
      <c r="AE279" s="16">
        <f t="shared" si="63"/>
        <v>0</v>
      </c>
      <c r="AF279" s="16">
        <f t="shared" si="63"/>
        <v>0</v>
      </c>
      <c r="AG279" s="16">
        <f t="shared" si="63"/>
        <v>28</v>
      </c>
      <c r="AH279" s="16">
        <f t="shared" si="63"/>
        <v>15</v>
      </c>
      <c r="AI279" s="16">
        <f t="shared" si="63"/>
        <v>13</v>
      </c>
      <c r="AJ279" s="16">
        <v>1.5</v>
      </c>
      <c r="AK279" s="16">
        <v>7</v>
      </c>
      <c r="AL279" s="16">
        <f>AL266+AL274</f>
        <v>1.7</v>
      </c>
    </row>
    <row r="280" spans="1:40" ht="75" customHeight="1" x14ac:dyDescent="1.1499999999999999">
      <c r="A280" s="56" t="s">
        <v>97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</row>
    <row r="281" spans="1:40" x14ac:dyDescent="1.1499999999999999">
      <c r="A281" s="56" t="s">
        <v>18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</row>
    <row r="282" spans="1:40" ht="74.25" customHeight="1" x14ac:dyDescent="1.1499999999999999">
      <c r="A282" s="57" t="s">
        <v>36</v>
      </c>
      <c r="B282" s="56" t="s">
        <v>20</v>
      </c>
      <c r="C282" s="55" t="s">
        <v>33</v>
      </c>
      <c r="D282" s="55" t="s">
        <v>9</v>
      </c>
      <c r="E282" s="55" t="s">
        <v>52</v>
      </c>
      <c r="F282" s="55" t="s">
        <v>96</v>
      </c>
      <c r="G282" s="55" t="s">
        <v>87</v>
      </c>
      <c r="H282" s="55" t="s">
        <v>88</v>
      </c>
      <c r="I282" s="55" t="s">
        <v>89</v>
      </c>
      <c r="J282" s="55" t="s">
        <v>53</v>
      </c>
      <c r="K282" s="55" t="s">
        <v>54</v>
      </c>
      <c r="L282" s="55" t="s">
        <v>129</v>
      </c>
      <c r="M282" s="55" t="s">
        <v>127</v>
      </c>
      <c r="N282" s="55" t="s">
        <v>92</v>
      </c>
      <c r="O282" s="55" t="s">
        <v>55</v>
      </c>
      <c r="P282" s="55" t="s">
        <v>130</v>
      </c>
      <c r="Q282" s="55" t="s">
        <v>132</v>
      </c>
      <c r="R282" s="55" t="s">
        <v>93</v>
      </c>
      <c r="S282" s="55" t="s">
        <v>71</v>
      </c>
      <c r="T282" s="55" t="s">
        <v>65</v>
      </c>
      <c r="U282" s="55" t="s">
        <v>62</v>
      </c>
      <c r="V282" s="55" t="s">
        <v>59</v>
      </c>
      <c r="W282" s="55" t="s">
        <v>94</v>
      </c>
      <c r="X282" s="55" t="s">
        <v>128</v>
      </c>
      <c r="Y282" s="55" t="s">
        <v>91</v>
      </c>
      <c r="Z282" s="55" t="s">
        <v>90</v>
      </c>
      <c r="AA282" s="55" t="s">
        <v>66</v>
      </c>
      <c r="AB282" s="55" t="s">
        <v>137</v>
      </c>
      <c r="AC282" s="55" t="s">
        <v>58</v>
      </c>
      <c r="AD282" s="55" t="s">
        <v>60</v>
      </c>
      <c r="AE282" s="55" t="s">
        <v>61</v>
      </c>
      <c r="AF282" s="55" t="s">
        <v>138</v>
      </c>
      <c r="AG282" s="55" t="s">
        <v>56</v>
      </c>
      <c r="AH282" s="55" t="s">
        <v>57</v>
      </c>
      <c r="AI282" s="55" t="s">
        <v>67</v>
      </c>
      <c r="AJ282" s="55" t="s">
        <v>68</v>
      </c>
      <c r="AK282" s="55" t="s">
        <v>63</v>
      </c>
      <c r="AL282" s="55" t="s">
        <v>64</v>
      </c>
    </row>
    <row r="283" spans="1:40" ht="390" customHeight="1" x14ac:dyDescent="1.1499999999999999">
      <c r="A283" s="57"/>
      <c r="B283" s="56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</row>
    <row r="284" spans="1:40" x14ac:dyDescent="1.1499999999999999">
      <c r="A284" s="16">
        <v>1</v>
      </c>
      <c r="B284" s="2">
        <v>2</v>
      </c>
      <c r="C284" s="16">
        <v>3</v>
      </c>
      <c r="D284" s="16">
        <v>4</v>
      </c>
      <c r="E284" s="16">
        <v>5</v>
      </c>
      <c r="F284" s="16">
        <v>6</v>
      </c>
      <c r="G284" s="16">
        <v>7</v>
      </c>
      <c r="H284" s="16">
        <v>8</v>
      </c>
      <c r="I284" s="16">
        <v>9</v>
      </c>
      <c r="J284" s="16">
        <v>10</v>
      </c>
      <c r="K284" s="16">
        <v>11</v>
      </c>
      <c r="L284" s="16">
        <v>12</v>
      </c>
      <c r="M284" s="16">
        <v>13</v>
      </c>
      <c r="N284" s="16">
        <v>14</v>
      </c>
      <c r="O284" s="16">
        <v>15</v>
      </c>
      <c r="P284" s="16">
        <v>16</v>
      </c>
      <c r="Q284" s="16">
        <v>17</v>
      </c>
      <c r="R284" s="16">
        <v>18</v>
      </c>
      <c r="S284" s="16">
        <v>19</v>
      </c>
      <c r="T284" s="16">
        <v>20</v>
      </c>
      <c r="U284" s="16">
        <v>21</v>
      </c>
      <c r="V284" s="16">
        <v>22</v>
      </c>
      <c r="W284" s="16">
        <v>23</v>
      </c>
      <c r="X284" s="16">
        <v>24</v>
      </c>
      <c r="Y284" s="16">
        <v>25</v>
      </c>
      <c r="Z284" s="16">
        <v>26</v>
      </c>
      <c r="AA284" s="16">
        <v>27</v>
      </c>
      <c r="AB284" s="16">
        <v>28</v>
      </c>
      <c r="AC284" s="16">
        <v>29</v>
      </c>
      <c r="AD284" s="16">
        <v>30</v>
      </c>
      <c r="AE284" s="16">
        <v>31</v>
      </c>
      <c r="AF284" s="16">
        <v>32</v>
      </c>
      <c r="AG284" s="16">
        <v>33</v>
      </c>
      <c r="AH284" s="16">
        <v>34</v>
      </c>
      <c r="AI284" s="16">
        <v>35</v>
      </c>
      <c r="AJ284" s="16">
        <v>36</v>
      </c>
      <c r="AK284" s="16">
        <v>37</v>
      </c>
      <c r="AL284" s="16">
        <v>38</v>
      </c>
    </row>
    <row r="285" spans="1:40" x14ac:dyDescent="1.1499999999999999">
      <c r="A285" s="56" t="s">
        <v>7</v>
      </c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</row>
    <row r="286" spans="1:40" x14ac:dyDescent="1.1499999999999999">
      <c r="A286" s="16">
        <v>98</v>
      </c>
      <c r="B286" s="3" t="s">
        <v>122</v>
      </c>
      <c r="C286" s="16"/>
      <c r="D286" s="16"/>
      <c r="E286" s="16"/>
      <c r="F286" s="16"/>
      <c r="G286" s="16">
        <v>15</v>
      </c>
      <c r="H286" s="16"/>
      <c r="I286" s="16"/>
      <c r="J286" s="16"/>
      <c r="K286" s="16"/>
      <c r="L286" s="16"/>
      <c r="M286" s="16"/>
      <c r="N286" s="16"/>
      <c r="O286" s="16"/>
      <c r="P286" s="16">
        <v>2</v>
      </c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>
        <v>175</v>
      </c>
      <c r="AC286" s="16"/>
      <c r="AD286" s="16"/>
      <c r="AE286" s="16"/>
      <c r="AF286" s="16"/>
      <c r="AG286" s="16">
        <v>2.5</v>
      </c>
      <c r="AH286" s="16"/>
      <c r="AI286" s="16"/>
      <c r="AJ286" s="16"/>
      <c r="AK286" s="16"/>
      <c r="AL286" s="16"/>
    </row>
    <row r="287" spans="1:40" ht="166.5" x14ac:dyDescent="1.1499999999999999">
      <c r="A287" s="16">
        <v>2</v>
      </c>
      <c r="B287" s="3" t="s">
        <v>41</v>
      </c>
      <c r="C287" s="16"/>
      <c r="D287" s="16"/>
      <c r="E287" s="16"/>
      <c r="F287" s="16"/>
      <c r="G287" s="16"/>
      <c r="H287" s="16"/>
      <c r="I287" s="16"/>
      <c r="J287" s="16"/>
      <c r="K287" s="5"/>
      <c r="L287" s="5"/>
      <c r="M287" s="5"/>
      <c r="N287" s="16"/>
      <c r="O287" s="16"/>
      <c r="P287" s="16">
        <v>25</v>
      </c>
      <c r="Q287" s="16"/>
      <c r="R287" s="16"/>
      <c r="S287" s="16">
        <v>3.5</v>
      </c>
      <c r="T287" s="16"/>
      <c r="U287" s="16"/>
      <c r="V287" s="16"/>
      <c r="W287" s="16"/>
      <c r="X287" s="16"/>
      <c r="Y287" s="16"/>
      <c r="Z287" s="16"/>
      <c r="AA287" s="16"/>
      <c r="AB287" s="16">
        <v>120</v>
      </c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</row>
    <row r="288" spans="1:40" x14ac:dyDescent="1.1499999999999999">
      <c r="A288" s="4">
        <v>3</v>
      </c>
      <c r="B288" s="3" t="s">
        <v>138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>
        <v>12</v>
      </c>
      <c r="AG288" s="16"/>
      <c r="AH288" s="16"/>
      <c r="AI288" s="16"/>
      <c r="AJ288" s="16"/>
      <c r="AK288" s="16"/>
      <c r="AL288" s="16"/>
    </row>
    <row r="289" spans="1:39" x14ac:dyDescent="1.1499999999999999">
      <c r="A289" s="16" t="s">
        <v>37</v>
      </c>
      <c r="B289" s="3" t="s">
        <v>9</v>
      </c>
      <c r="C289" s="16"/>
      <c r="D289" s="16">
        <v>30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</row>
    <row r="290" spans="1:39" x14ac:dyDescent="1.1499999999999999">
      <c r="A290" s="16" t="s">
        <v>37</v>
      </c>
      <c r="B290" s="3" t="s">
        <v>33</v>
      </c>
      <c r="C290" s="16">
        <v>90</v>
      </c>
      <c r="D290" s="16"/>
      <c r="E290" s="16"/>
      <c r="F290" s="16"/>
      <c r="G290" s="16"/>
      <c r="H290" s="16"/>
      <c r="I290" s="16"/>
      <c r="J290" s="16"/>
      <c r="K290" s="5"/>
      <c r="L290" s="5"/>
      <c r="M290" s="5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</row>
    <row r="291" spans="1:39" x14ac:dyDescent="1.1499999999999999">
      <c r="A291" s="16"/>
      <c r="B291" s="3" t="s">
        <v>34</v>
      </c>
      <c r="C291" s="16">
        <f t="shared" ref="C291:AL291" si="64">SUM(C286:C290)</f>
        <v>90</v>
      </c>
      <c r="D291" s="16">
        <f t="shared" si="64"/>
        <v>30</v>
      </c>
      <c r="E291" s="16">
        <f t="shared" si="64"/>
        <v>0</v>
      </c>
      <c r="F291" s="16">
        <f t="shared" si="64"/>
        <v>0</v>
      </c>
      <c r="G291" s="16">
        <f t="shared" si="64"/>
        <v>15</v>
      </c>
      <c r="H291" s="16">
        <f t="shared" si="64"/>
        <v>0</v>
      </c>
      <c r="I291" s="16">
        <f t="shared" si="64"/>
        <v>0</v>
      </c>
      <c r="J291" s="16">
        <f t="shared" si="64"/>
        <v>0</v>
      </c>
      <c r="K291" s="16">
        <f t="shared" si="64"/>
        <v>0</v>
      </c>
      <c r="L291" s="16">
        <f t="shared" si="64"/>
        <v>0</v>
      </c>
      <c r="M291" s="16">
        <f t="shared" si="64"/>
        <v>0</v>
      </c>
      <c r="N291" s="16">
        <f t="shared" si="64"/>
        <v>0</v>
      </c>
      <c r="O291" s="16">
        <f t="shared" si="64"/>
        <v>0</v>
      </c>
      <c r="P291" s="16">
        <f t="shared" si="64"/>
        <v>27</v>
      </c>
      <c r="Q291" s="16">
        <f t="shared" si="64"/>
        <v>0</v>
      </c>
      <c r="R291" s="16">
        <f t="shared" si="64"/>
        <v>0</v>
      </c>
      <c r="S291" s="16">
        <f t="shared" si="64"/>
        <v>3.5</v>
      </c>
      <c r="T291" s="16">
        <f t="shared" si="64"/>
        <v>0</v>
      </c>
      <c r="U291" s="16">
        <f t="shared" si="64"/>
        <v>0</v>
      </c>
      <c r="V291" s="16">
        <f t="shared" si="64"/>
        <v>0</v>
      </c>
      <c r="W291" s="16">
        <f t="shared" si="64"/>
        <v>0</v>
      </c>
      <c r="X291" s="16">
        <f t="shared" si="64"/>
        <v>0</v>
      </c>
      <c r="Y291" s="16">
        <f t="shared" si="64"/>
        <v>0</v>
      </c>
      <c r="Z291" s="16">
        <f t="shared" si="64"/>
        <v>0</v>
      </c>
      <c r="AA291" s="16">
        <f t="shared" si="64"/>
        <v>0</v>
      </c>
      <c r="AB291" s="16">
        <f t="shared" si="64"/>
        <v>295</v>
      </c>
      <c r="AC291" s="16">
        <f t="shared" si="64"/>
        <v>0</v>
      </c>
      <c r="AD291" s="16">
        <f t="shared" si="64"/>
        <v>0</v>
      </c>
      <c r="AE291" s="16">
        <f t="shared" si="64"/>
        <v>0</v>
      </c>
      <c r="AF291" s="16">
        <f t="shared" si="64"/>
        <v>12</v>
      </c>
      <c r="AG291" s="16">
        <f t="shared" si="64"/>
        <v>2.5</v>
      </c>
      <c r="AH291" s="16">
        <f t="shared" si="64"/>
        <v>0</v>
      </c>
      <c r="AI291" s="16">
        <f t="shared" si="64"/>
        <v>0</v>
      </c>
      <c r="AJ291" s="16">
        <f t="shared" si="64"/>
        <v>0</v>
      </c>
      <c r="AK291" s="16">
        <f t="shared" si="64"/>
        <v>0</v>
      </c>
      <c r="AL291" s="16">
        <f t="shared" si="64"/>
        <v>0</v>
      </c>
    </row>
    <row r="292" spans="1:39" x14ac:dyDescent="1.1499999999999999">
      <c r="A292" s="56" t="s">
        <v>10</v>
      </c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</row>
    <row r="293" spans="1:39" x14ac:dyDescent="1.1499999999999999">
      <c r="A293" s="16">
        <v>73</v>
      </c>
      <c r="B293" s="3" t="s">
        <v>118</v>
      </c>
      <c r="C293" s="12"/>
      <c r="D293" s="12"/>
      <c r="E293" s="12"/>
      <c r="F293" s="12"/>
      <c r="G293" s="12"/>
      <c r="H293" s="12"/>
      <c r="I293" s="12"/>
      <c r="J293" s="12">
        <v>55</v>
      </c>
      <c r="K293" s="12">
        <v>66</v>
      </c>
      <c r="L293" s="12"/>
      <c r="M293" s="12"/>
      <c r="N293" s="12"/>
      <c r="O293" s="12"/>
      <c r="P293" s="12"/>
      <c r="Q293" s="12"/>
      <c r="R293" s="12"/>
      <c r="S293" s="14"/>
      <c r="T293" s="12"/>
      <c r="U293" s="12"/>
      <c r="V293" s="12"/>
      <c r="W293" s="12"/>
      <c r="X293" s="12"/>
      <c r="Y293" s="12">
        <v>36</v>
      </c>
      <c r="Z293" s="12"/>
      <c r="AA293" s="12"/>
      <c r="AB293" s="12"/>
      <c r="AC293" s="12"/>
      <c r="AD293" s="12"/>
      <c r="AE293" s="12"/>
      <c r="AF293" s="12"/>
      <c r="AG293" s="12"/>
      <c r="AH293" s="12">
        <v>7</v>
      </c>
      <c r="AI293" s="12"/>
      <c r="AJ293" s="12"/>
      <c r="AK293" s="12"/>
      <c r="AL293" s="12"/>
    </row>
    <row r="294" spans="1:39" ht="166.5" x14ac:dyDescent="1.1499999999999999">
      <c r="A294" s="15">
        <v>89.9</v>
      </c>
      <c r="B294" s="3" t="s">
        <v>73</v>
      </c>
      <c r="C294" s="16"/>
      <c r="D294" s="16"/>
      <c r="E294" s="16">
        <v>26</v>
      </c>
      <c r="F294" s="16"/>
      <c r="G294" s="16"/>
      <c r="H294" s="16"/>
      <c r="I294" s="16"/>
      <c r="J294" s="16">
        <v>92</v>
      </c>
      <c r="K294" s="16">
        <v>40.5</v>
      </c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>
        <v>28</v>
      </c>
      <c r="Y294" s="16"/>
      <c r="Z294" s="16"/>
      <c r="AA294" s="16"/>
      <c r="AB294" s="16">
        <v>41</v>
      </c>
      <c r="AC294" s="16"/>
      <c r="AD294" s="16"/>
      <c r="AE294" s="16"/>
      <c r="AF294" s="16"/>
      <c r="AG294" s="16">
        <v>8</v>
      </c>
      <c r="AH294" s="16"/>
      <c r="AI294" s="16">
        <v>8</v>
      </c>
      <c r="AJ294" s="16"/>
      <c r="AK294" s="16"/>
      <c r="AL294" s="16"/>
    </row>
    <row r="295" spans="1:39" ht="166.5" x14ac:dyDescent="1.1499999999999999">
      <c r="A295" s="16">
        <v>12</v>
      </c>
      <c r="B295" s="3" t="s">
        <v>49</v>
      </c>
      <c r="C295" s="16"/>
      <c r="D295" s="16"/>
      <c r="E295" s="16">
        <v>0.8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4"/>
      <c r="T295" s="16"/>
      <c r="U295" s="16"/>
      <c r="V295" s="16"/>
      <c r="W295" s="16">
        <v>105</v>
      </c>
      <c r="X295" s="16"/>
      <c r="Y295" s="16"/>
      <c r="Z295" s="16"/>
      <c r="AA295" s="16"/>
      <c r="AB295" s="16"/>
      <c r="AC295" s="16"/>
      <c r="AD295" s="16">
        <v>21</v>
      </c>
      <c r="AE295" s="16"/>
      <c r="AF295" s="16"/>
      <c r="AG295" s="16">
        <v>6.8</v>
      </c>
      <c r="AH295" s="16"/>
      <c r="AI295" s="16"/>
      <c r="AJ295" s="16"/>
      <c r="AK295" s="16"/>
      <c r="AL295" s="16"/>
    </row>
    <row r="296" spans="1:39" x14ac:dyDescent="1.1499999999999999">
      <c r="A296" s="16">
        <v>34</v>
      </c>
      <c r="B296" s="3" t="s">
        <v>43</v>
      </c>
      <c r="C296" s="16"/>
      <c r="D296" s="16"/>
      <c r="E296" s="16"/>
      <c r="F296" s="16"/>
      <c r="G296" s="16">
        <v>66</v>
      </c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4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>
        <v>8</v>
      </c>
      <c r="AH296" s="16"/>
      <c r="AI296" s="16"/>
      <c r="AJ296" s="16"/>
      <c r="AK296" s="16"/>
      <c r="AL296" s="16"/>
    </row>
    <row r="297" spans="1:39" x14ac:dyDescent="1.1499999999999999">
      <c r="A297" s="16">
        <v>53</v>
      </c>
      <c r="B297" s="3" t="s">
        <v>111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>
        <v>25</v>
      </c>
      <c r="P297" s="16">
        <v>20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</row>
    <row r="298" spans="1:39" x14ac:dyDescent="1.1499999999999999">
      <c r="A298" s="16" t="s">
        <v>37</v>
      </c>
      <c r="B298" s="3" t="s">
        <v>33</v>
      </c>
      <c r="C298" s="16">
        <v>90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</row>
    <row r="299" spans="1:39" x14ac:dyDescent="1.1499999999999999">
      <c r="A299" s="16" t="s">
        <v>37</v>
      </c>
      <c r="B299" s="3" t="s">
        <v>9</v>
      </c>
      <c r="C299" s="16"/>
      <c r="D299" s="16">
        <v>80</v>
      </c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</row>
    <row r="300" spans="1:39" x14ac:dyDescent="1.1499999999999999">
      <c r="A300" s="16"/>
      <c r="B300" s="3" t="s">
        <v>34</v>
      </c>
      <c r="C300" s="16">
        <f t="shared" ref="C300:AL300" si="65">C293+C294+C295+C296+C297+C298+C299</f>
        <v>90</v>
      </c>
      <c r="D300" s="16">
        <f t="shared" si="65"/>
        <v>80</v>
      </c>
      <c r="E300" s="16">
        <f t="shared" si="65"/>
        <v>26.8</v>
      </c>
      <c r="F300" s="16">
        <f t="shared" si="65"/>
        <v>0</v>
      </c>
      <c r="G300" s="16">
        <f t="shared" si="65"/>
        <v>66</v>
      </c>
      <c r="H300" s="16">
        <f t="shared" si="65"/>
        <v>0</v>
      </c>
      <c r="I300" s="16">
        <f t="shared" si="65"/>
        <v>0</v>
      </c>
      <c r="J300" s="16">
        <f t="shared" si="65"/>
        <v>147</v>
      </c>
      <c r="K300" s="16">
        <f t="shared" si="65"/>
        <v>106.5</v>
      </c>
      <c r="L300" s="16">
        <f t="shared" si="65"/>
        <v>0</v>
      </c>
      <c r="M300" s="16">
        <f t="shared" si="65"/>
        <v>0</v>
      </c>
      <c r="N300" s="16">
        <f t="shared" si="65"/>
        <v>0</v>
      </c>
      <c r="O300" s="16">
        <f t="shared" si="65"/>
        <v>25</v>
      </c>
      <c r="P300" s="16">
        <f t="shared" si="65"/>
        <v>20</v>
      </c>
      <c r="Q300" s="16">
        <f t="shared" si="65"/>
        <v>0</v>
      </c>
      <c r="R300" s="16">
        <f t="shared" si="65"/>
        <v>0</v>
      </c>
      <c r="S300" s="16">
        <f t="shared" si="65"/>
        <v>0</v>
      </c>
      <c r="T300" s="16">
        <f t="shared" si="65"/>
        <v>0</v>
      </c>
      <c r="U300" s="16">
        <f t="shared" si="65"/>
        <v>0</v>
      </c>
      <c r="V300" s="16">
        <f t="shared" si="65"/>
        <v>0</v>
      </c>
      <c r="W300" s="16">
        <f t="shared" si="65"/>
        <v>105</v>
      </c>
      <c r="X300" s="16">
        <f t="shared" si="65"/>
        <v>28</v>
      </c>
      <c r="Y300" s="16">
        <f t="shared" si="65"/>
        <v>36</v>
      </c>
      <c r="Z300" s="16">
        <f t="shared" si="65"/>
        <v>0</v>
      </c>
      <c r="AA300" s="16">
        <f t="shared" si="65"/>
        <v>0</v>
      </c>
      <c r="AB300" s="16">
        <f t="shared" si="65"/>
        <v>41</v>
      </c>
      <c r="AC300" s="16">
        <f t="shared" si="65"/>
        <v>0</v>
      </c>
      <c r="AD300" s="16">
        <f t="shared" si="65"/>
        <v>21</v>
      </c>
      <c r="AE300" s="16">
        <f t="shared" si="65"/>
        <v>0</v>
      </c>
      <c r="AF300" s="16">
        <f t="shared" si="65"/>
        <v>0</v>
      </c>
      <c r="AG300" s="16">
        <f t="shared" si="65"/>
        <v>22.8</v>
      </c>
      <c r="AH300" s="16">
        <f t="shared" si="65"/>
        <v>7</v>
      </c>
      <c r="AI300" s="16">
        <f t="shared" si="65"/>
        <v>8</v>
      </c>
      <c r="AJ300" s="16">
        <f t="shared" si="65"/>
        <v>0</v>
      </c>
      <c r="AK300" s="16">
        <f t="shared" si="65"/>
        <v>0</v>
      </c>
      <c r="AL300" s="16">
        <f t="shared" si="65"/>
        <v>0</v>
      </c>
      <c r="AM300" s="16" t="e">
        <f>AM293+AM294+AM295+AM296+AM297+#REF!+AM298+AM299</f>
        <v>#REF!</v>
      </c>
    </row>
    <row r="301" spans="1:39" x14ac:dyDescent="1.1499999999999999">
      <c r="A301" s="57" t="s">
        <v>35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</row>
    <row r="302" spans="1:39" ht="166.5" x14ac:dyDescent="1.1499999999999999">
      <c r="A302" s="16">
        <v>70</v>
      </c>
      <c r="B302" s="3" t="s">
        <v>155</v>
      </c>
      <c r="C302" s="16"/>
      <c r="D302" s="16"/>
      <c r="E302" s="16">
        <v>7</v>
      </c>
      <c r="F302" s="16"/>
      <c r="G302" s="16">
        <v>6</v>
      </c>
      <c r="H302" s="16"/>
      <c r="I302" s="16"/>
      <c r="J302" s="16"/>
      <c r="K302" s="16">
        <v>36</v>
      </c>
      <c r="L302" s="16"/>
      <c r="M302" s="16"/>
      <c r="N302" s="16"/>
      <c r="O302" s="16"/>
      <c r="P302" s="16"/>
      <c r="Q302" s="16"/>
      <c r="R302" s="16"/>
      <c r="S302" s="4"/>
      <c r="T302" s="16"/>
      <c r="U302" s="16"/>
      <c r="V302" s="16">
        <v>91</v>
      </c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>
        <v>11</v>
      </c>
      <c r="AH302" s="16"/>
      <c r="AI302" s="16"/>
      <c r="AJ302" s="16"/>
      <c r="AK302" s="16"/>
      <c r="AL302" s="16"/>
    </row>
    <row r="303" spans="1:39" x14ac:dyDescent="1.1499999999999999">
      <c r="A303" s="16">
        <v>88</v>
      </c>
      <c r="B303" s="3" t="s">
        <v>74</v>
      </c>
      <c r="C303" s="12"/>
      <c r="D303" s="12"/>
      <c r="E303" s="12">
        <v>1.5</v>
      </c>
      <c r="F303" s="12"/>
      <c r="G303" s="12"/>
      <c r="H303" s="12"/>
      <c r="I303" s="12"/>
      <c r="J303" s="12"/>
      <c r="K303" s="12">
        <v>5.2</v>
      </c>
      <c r="L303" s="12"/>
      <c r="M303" s="12"/>
      <c r="N303" s="12"/>
      <c r="O303" s="12"/>
      <c r="P303" s="12">
        <v>0.5</v>
      </c>
      <c r="Q303" s="12"/>
      <c r="R303" s="12">
        <v>6</v>
      </c>
      <c r="S303" s="14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>
        <v>1</v>
      </c>
      <c r="AH303" s="12"/>
      <c r="AI303" s="12"/>
      <c r="AJ303" s="12"/>
      <c r="AK303" s="12"/>
      <c r="AL303" s="12"/>
    </row>
    <row r="304" spans="1:39" x14ac:dyDescent="1.1499999999999999">
      <c r="A304" s="16">
        <v>72</v>
      </c>
      <c r="B304" s="3" t="s">
        <v>38</v>
      </c>
      <c r="C304" s="16"/>
      <c r="D304" s="16"/>
      <c r="E304" s="16">
        <v>1.6</v>
      </c>
      <c r="F304" s="16"/>
      <c r="G304" s="16"/>
      <c r="H304" s="16"/>
      <c r="I304" s="16"/>
      <c r="J304" s="16"/>
      <c r="K304" s="16">
        <v>272.8</v>
      </c>
      <c r="L304" s="16"/>
      <c r="M304" s="16"/>
      <c r="N304" s="16"/>
      <c r="O304" s="16"/>
      <c r="P304" s="16">
        <v>0.7</v>
      </c>
      <c r="Q304" s="16"/>
      <c r="R304" s="16">
        <v>14</v>
      </c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>
        <v>5</v>
      </c>
      <c r="AI304" s="16"/>
      <c r="AJ304" s="16"/>
      <c r="AK304" s="16"/>
      <c r="AL304" s="16"/>
    </row>
    <row r="305" spans="1:39" x14ac:dyDescent="1.1499999999999999">
      <c r="A305" s="4">
        <v>16</v>
      </c>
      <c r="B305" s="3" t="s">
        <v>8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>
        <v>25</v>
      </c>
      <c r="Q305" s="16"/>
      <c r="R305" s="16"/>
      <c r="S305" s="16"/>
      <c r="T305" s="16"/>
      <c r="U305" s="16">
        <v>2</v>
      </c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</row>
    <row r="306" spans="1:39" ht="249.75" x14ac:dyDescent="1.1499999999999999">
      <c r="A306" s="12" t="s">
        <v>37</v>
      </c>
      <c r="B306" s="13" t="s">
        <v>145</v>
      </c>
      <c r="C306" s="12"/>
      <c r="D306" s="12"/>
      <c r="E306" s="12"/>
      <c r="F306" s="12"/>
      <c r="G306" s="12"/>
      <c r="H306" s="12"/>
      <c r="I306" s="12"/>
      <c r="J306" s="12"/>
      <c r="K306" s="11"/>
      <c r="L306" s="11"/>
      <c r="M306" s="11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>
        <v>200</v>
      </c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</row>
    <row r="307" spans="1:39" x14ac:dyDescent="1.1499999999999999">
      <c r="A307" s="16" t="s">
        <v>37</v>
      </c>
      <c r="B307" s="3" t="s">
        <v>33</v>
      </c>
      <c r="C307" s="16">
        <v>65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</row>
    <row r="308" spans="1:39" x14ac:dyDescent="1.1499999999999999">
      <c r="A308" s="16" t="s">
        <v>37</v>
      </c>
      <c r="B308" s="3" t="s">
        <v>9</v>
      </c>
      <c r="C308" s="16"/>
      <c r="D308" s="16">
        <v>45</v>
      </c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</row>
    <row r="309" spans="1:39" x14ac:dyDescent="1.1499999999999999">
      <c r="A309" s="16"/>
      <c r="B309" s="3" t="s">
        <v>34</v>
      </c>
      <c r="C309" s="16">
        <f t="shared" ref="C309:AM309" si="66">C302+C303+C304+C305+C306+C307+C308</f>
        <v>65</v>
      </c>
      <c r="D309" s="16">
        <f t="shared" si="66"/>
        <v>45</v>
      </c>
      <c r="E309" s="16">
        <f t="shared" si="66"/>
        <v>10.1</v>
      </c>
      <c r="F309" s="16">
        <f t="shared" si="66"/>
        <v>0</v>
      </c>
      <c r="G309" s="16">
        <f t="shared" si="66"/>
        <v>6</v>
      </c>
      <c r="H309" s="16">
        <f t="shared" si="66"/>
        <v>0</v>
      </c>
      <c r="I309" s="16">
        <f t="shared" si="66"/>
        <v>0</v>
      </c>
      <c r="J309" s="16">
        <f t="shared" si="66"/>
        <v>0</v>
      </c>
      <c r="K309" s="16">
        <f t="shared" si="66"/>
        <v>314</v>
      </c>
      <c r="L309" s="16">
        <f t="shared" si="66"/>
        <v>0</v>
      </c>
      <c r="M309" s="16">
        <f t="shared" si="66"/>
        <v>0</v>
      </c>
      <c r="N309" s="16">
        <f t="shared" si="66"/>
        <v>0</v>
      </c>
      <c r="O309" s="16">
        <f t="shared" si="66"/>
        <v>0</v>
      </c>
      <c r="P309" s="16">
        <f t="shared" si="66"/>
        <v>26.2</v>
      </c>
      <c r="Q309" s="16">
        <f t="shared" si="66"/>
        <v>0</v>
      </c>
      <c r="R309" s="16">
        <f t="shared" si="66"/>
        <v>20</v>
      </c>
      <c r="S309" s="16">
        <f t="shared" si="66"/>
        <v>0</v>
      </c>
      <c r="T309" s="16">
        <f t="shared" si="66"/>
        <v>0</v>
      </c>
      <c r="U309" s="16">
        <f t="shared" si="66"/>
        <v>2</v>
      </c>
      <c r="V309" s="16">
        <f t="shared" si="66"/>
        <v>91</v>
      </c>
      <c r="W309" s="16">
        <f t="shared" si="66"/>
        <v>0</v>
      </c>
      <c r="X309" s="16">
        <f t="shared" si="66"/>
        <v>0</v>
      </c>
      <c r="Y309" s="16">
        <f t="shared" si="66"/>
        <v>0</v>
      </c>
      <c r="Z309" s="16">
        <f t="shared" si="66"/>
        <v>0</v>
      </c>
      <c r="AA309" s="16">
        <f t="shared" si="66"/>
        <v>0</v>
      </c>
      <c r="AB309" s="16">
        <f t="shared" si="66"/>
        <v>200</v>
      </c>
      <c r="AC309" s="16">
        <f t="shared" si="66"/>
        <v>0</v>
      </c>
      <c r="AD309" s="16">
        <f t="shared" si="66"/>
        <v>0</v>
      </c>
      <c r="AE309" s="16">
        <f t="shared" si="66"/>
        <v>0</v>
      </c>
      <c r="AF309" s="16">
        <f t="shared" si="66"/>
        <v>0</v>
      </c>
      <c r="AG309" s="16">
        <f t="shared" si="66"/>
        <v>12</v>
      </c>
      <c r="AH309" s="16">
        <f t="shared" si="66"/>
        <v>5</v>
      </c>
      <c r="AI309" s="16">
        <f t="shared" si="66"/>
        <v>0</v>
      </c>
      <c r="AJ309" s="16">
        <f t="shared" si="66"/>
        <v>0</v>
      </c>
      <c r="AK309" s="16">
        <f t="shared" si="66"/>
        <v>0</v>
      </c>
      <c r="AL309" s="16">
        <f t="shared" si="66"/>
        <v>0</v>
      </c>
      <c r="AM309" s="16">
        <f t="shared" si="66"/>
        <v>0</v>
      </c>
    </row>
    <row r="310" spans="1:39" x14ac:dyDescent="1.1499999999999999">
      <c r="A310" s="16"/>
      <c r="B310" s="3" t="s">
        <v>69</v>
      </c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</row>
    <row r="311" spans="1:39" x14ac:dyDescent="1.1499999999999999">
      <c r="A311" s="16"/>
      <c r="B311" s="3" t="s">
        <v>72</v>
      </c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</row>
    <row r="312" spans="1:39" ht="166.5" hidden="1" x14ac:dyDescent="1.1499999999999999">
      <c r="A312" s="16"/>
      <c r="B312" s="3" t="s">
        <v>113</v>
      </c>
      <c r="C312" s="16">
        <f t="shared" ref="C312:L312" si="67">C291+C300</f>
        <v>180</v>
      </c>
      <c r="D312" s="16">
        <f t="shared" si="67"/>
        <v>110</v>
      </c>
      <c r="E312" s="16">
        <f t="shared" si="67"/>
        <v>26.8</v>
      </c>
      <c r="F312" s="16">
        <f t="shared" si="67"/>
        <v>0</v>
      </c>
      <c r="G312" s="16">
        <f t="shared" si="67"/>
        <v>81</v>
      </c>
      <c r="H312" s="16">
        <f t="shared" si="67"/>
        <v>0</v>
      </c>
      <c r="I312" s="16">
        <f t="shared" si="67"/>
        <v>0</v>
      </c>
      <c r="J312" s="16">
        <f t="shared" si="67"/>
        <v>147</v>
      </c>
      <c r="K312" s="16">
        <f t="shared" si="67"/>
        <v>106.5</v>
      </c>
      <c r="L312" s="16">
        <f t="shared" si="67"/>
        <v>0</v>
      </c>
      <c r="M312" s="16"/>
      <c r="N312" s="16">
        <f>N291+N300</f>
        <v>0</v>
      </c>
      <c r="O312" s="16">
        <f>O291+O300</f>
        <v>25</v>
      </c>
      <c r="P312" s="16">
        <f>P291+P300</f>
        <v>47</v>
      </c>
      <c r="Q312" s="16"/>
      <c r="R312" s="16">
        <f t="shared" ref="R312:W312" si="68">R291+R300</f>
        <v>0</v>
      </c>
      <c r="S312" s="16">
        <f t="shared" si="68"/>
        <v>3.5</v>
      </c>
      <c r="T312" s="16">
        <f t="shared" si="68"/>
        <v>0</v>
      </c>
      <c r="U312" s="16">
        <f t="shared" si="68"/>
        <v>0</v>
      </c>
      <c r="V312" s="16">
        <f t="shared" si="68"/>
        <v>0</v>
      </c>
      <c r="W312" s="16">
        <f t="shared" si="68"/>
        <v>105</v>
      </c>
      <c r="X312" s="16"/>
      <c r="Y312" s="16">
        <f t="shared" ref="Y312:AI312" si="69">Y291+Y300</f>
        <v>36</v>
      </c>
      <c r="Z312" s="16">
        <f t="shared" si="69"/>
        <v>0</v>
      </c>
      <c r="AA312" s="16">
        <f t="shared" si="69"/>
        <v>0</v>
      </c>
      <c r="AB312" s="16">
        <f t="shared" si="69"/>
        <v>336</v>
      </c>
      <c r="AC312" s="16">
        <f t="shared" si="69"/>
        <v>0</v>
      </c>
      <c r="AD312" s="16">
        <f t="shared" si="69"/>
        <v>21</v>
      </c>
      <c r="AE312" s="16">
        <f t="shared" si="69"/>
        <v>0</v>
      </c>
      <c r="AF312" s="16">
        <f t="shared" si="69"/>
        <v>12</v>
      </c>
      <c r="AG312" s="16">
        <f t="shared" si="69"/>
        <v>25.3</v>
      </c>
      <c r="AH312" s="16">
        <f t="shared" si="69"/>
        <v>7</v>
      </c>
      <c r="AI312" s="16">
        <f t="shared" si="69"/>
        <v>8</v>
      </c>
      <c r="AJ312" s="16">
        <v>1.5</v>
      </c>
      <c r="AK312" s="16">
        <v>7</v>
      </c>
      <c r="AL312" s="16">
        <f>AL291+AL300</f>
        <v>0</v>
      </c>
      <c r="AM312" s="16" t="e">
        <f>AM291+AM300</f>
        <v>#REF!</v>
      </c>
    </row>
    <row r="313" spans="1:39" x14ac:dyDescent="1.1499999999999999">
      <c r="A313" s="16"/>
      <c r="B313" s="3" t="s">
        <v>140</v>
      </c>
      <c r="C313" s="16">
        <f t="shared" ref="C313:AI313" si="70">C291+C300</f>
        <v>180</v>
      </c>
      <c r="D313" s="16">
        <f t="shared" si="70"/>
        <v>110</v>
      </c>
      <c r="E313" s="16">
        <f t="shared" si="70"/>
        <v>26.8</v>
      </c>
      <c r="F313" s="16">
        <f t="shared" si="70"/>
        <v>0</v>
      </c>
      <c r="G313" s="16">
        <f t="shared" si="70"/>
        <v>81</v>
      </c>
      <c r="H313" s="16">
        <f t="shared" si="70"/>
        <v>0</v>
      </c>
      <c r="I313" s="16">
        <f t="shared" si="70"/>
        <v>0</v>
      </c>
      <c r="J313" s="16">
        <f t="shared" si="70"/>
        <v>147</v>
      </c>
      <c r="K313" s="16">
        <f t="shared" si="70"/>
        <v>106.5</v>
      </c>
      <c r="L313" s="16">
        <f t="shared" si="70"/>
        <v>0</v>
      </c>
      <c r="M313" s="16">
        <f t="shared" si="70"/>
        <v>0</v>
      </c>
      <c r="N313" s="16">
        <f t="shared" si="70"/>
        <v>0</v>
      </c>
      <c r="O313" s="16">
        <f t="shared" si="70"/>
        <v>25</v>
      </c>
      <c r="P313" s="16">
        <f t="shared" si="70"/>
        <v>47</v>
      </c>
      <c r="Q313" s="16">
        <f t="shared" si="70"/>
        <v>0</v>
      </c>
      <c r="R313" s="16">
        <f t="shared" si="70"/>
        <v>0</v>
      </c>
      <c r="S313" s="16">
        <f t="shared" si="70"/>
        <v>3.5</v>
      </c>
      <c r="T313" s="16">
        <f t="shared" si="70"/>
        <v>0</v>
      </c>
      <c r="U313" s="16">
        <f t="shared" si="70"/>
        <v>0</v>
      </c>
      <c r="V313" s="16">
        <f t="shared" si="70"/>
        <v>0</v>
      </c>
      <c r="W313" s="16">
        <f t="shared" si="70"/>
        <v>105</v>
      </c>
      <c r="X313" s="16">
        <f t="shared" si="70"/>
        <v>28</v>
      </c>
      <c r="Y313" s="16">
        <f t="shared" si="70"/>
        <v>36</v>
      </c>
      <c r="Z313" s="16">
        <f t="shared" si="70"/>
        <v>0</v>
      </c>
      <c r="AA313" s="16">
        <f t="shared" si="70"/>
        <v>0</v>
      </c>
      <c r="AB313" s="16">
        <f t="shared" si="70"/>
        <v>336</v>
      </c>
      <c r="AC313" s="16">
        <f t="shared" si="70"/>
        <v>0</v>
      </c>
      <c r="AD313" s="16">
        <f t="shared" si="70"/>
        <v>21</v>
      </c>
      <c r="AE313" s="16">
        <f t="shared" si="70"/>
        <v>0</v>
      </c>
      <c r="AF313" s="16">
        <f t="shared" si="70"/>
        <v>12</v>
      </c>
      <c r="AG313" s="16">
        <f t="shared" si="70"/>
        <v>25.3</v>
      </c>
      <c r="AH313" s="16">
        <f t="shared" si="70"/>
        <v>7</v>
      </c>
      <c r="AI313" s="16">
        <f t="shared" si="70"/>
        <v>8</v>
      </c>
      <c r="AJ313" s="16">
        <v>1.3</v>
      </c>
      <c r="AK313" s="16">
        <v>6.5</v>
      </c>
      <c r="AL313" s="16">
        <f>AL291+AL300</f>
        <v>0</v>
      </c>
      <c r="AM313" s="16"/>
    </row>
    <row r="314" spans="1:39" x14ac:dyDescent="1.1499999999999999">
      <c r="A314" s="16"/>
      <c r="B314" s="3" t="s">
        <v>143</v>
      </c>
      <c r="C314" s="16">
        <f t="shared" ref="C314:AI314" si="71">C300+C309</f>
        <v>155</v>
      </c>
      <c r="D314" s="16">
        <f t="shared" si="71"/>
        <v>125</v>
      </c>
      <c r="E314" s="16">
        <f t="shared" si="71"/>
        <v>36.9</v>
      </c>
      <c r="F314" s="16">
        <f t="shared" si="71"/>
        <v>0</v>
      </c>
      <c r="G314" s="16">
        <f t="shared" si="71"/>
        <v>72</v>
      </c>
      <c r="H314" s="16">
        <f t="shared" si="71"/>
        <v>0</v>
      </c>
      <c r="I314" s="16">
        <f t="shared" si="71"/>
        <v>0</v>
      </c>
      <c r="J314" s="16">
        <f t="shared" si="71"/>
        <v>147</v>
      </c>
      <c r="K314" s="16">
        <f t="shared" si="71"/>
        <v>420.5</v>
      </c>
      <c r="L314" s="16">
        <f t="shared" si="71"/>
        <v>0</v>
      </c>
      <c r="M314" s="16">
        <f t="shared" si="71"/>
        <v>0</v>
      </c>
      <c r="N314" s="16">
        <f t="shared" si="71"/>
        <v>0</v>
      </c>
      <c r="O314" s="16">
        <f t="shared" si="71"/>
        <v>25</v>
      </c>
      <c r="P314" s="16">
        <f t="shared" si="71"/>
        <v>46.2</v>
      </c>
      <c r="Q314" s="16">
        <f t="shared" si="71"/>
        <v>0</v>
      </c>
      <c r="R314" s="16">
        <f t="shared" si="71"/>
        <v>20</v>
      </c>
      <c r="S314" s="16">
        <f t="shared" si="71"/>
        <v>0</v>
      </c>
      <c r="T314" s="16">
        <f t="shared" si="71"/>
        <v>0</v>
      </c>
      <c r="U314" s="16">
        <f t="shared" si="71"/>
        <v>2</v>
      </c>
      <c r="V314" s="16">
        <f t="shared" si="71"/>
        <v>91</v>
      </c>
      <c r="W314" s="16">
        <f t="shared" si="71"/>
        <v>105</v>
      </c>
      <c r="X314" s="16">
        <f t="shared" si="71"/>
        <v>28</v>
      </c>
      <c r="Y314" s="16">
        <f t="shared" si="71"/>
        <v>36</v>
      </c>
      <c r="Z314" s="16">
        <f t="shared" si="71"/>
        <v>0</v>
      </c>
      <c r="AA314" s="16">
        <f t="shared" si="71"/>
        <v>0</v>
      </c>
      <c r="AB314" s="16">
        <f t="shared" si="71"/>
        <v>241</v>
      </c>
      <c r="AC314" s="16">
        <f t="shared" si="71"/>
        <v>0</v>
      </c>
      <c r="AD314" s="16">
        <f t="shared" si="71"/>
        <v>21</v>
      </c>
      <c r="AE314" s="16">
        <f t="shared" si="71"/>
        <v>0</v>
      </c>
      <c r="AF314" s="16">
        <f t="shared" si="71"/>
        <v>0</v>
      </c>
      <c r="AG314" s="16">
        <f t="shared" si="71"/>
        <v>34.799999999999997</v>
      </c>
      <c r="AH314" s="16">
        <f t="shared" si="71"/>
        <v>12</v>
      </c>
      <c r="AI314" s="16">
        <f t="shared" si="71"/>
        <v>8</v>
      </c>
      <c r="AJ314" s="16">
        <v>1.5</v>
      </c>
      <c r="AK314" s="16">
        <v>7</v>
      </c>
      <c r="AL314" s="16">
        <f>AL300+AL309</f>
        <v>0</v>
      </c>
      <c r="AM314" s="16"/>
    </row>
    <row r="315" spans="1:39" ht="75" customHeight="1" x14ac:dyDescent="1.1499999999999999">
      <c r="A315" s="56" t="s">
        <v>97</v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</row>
    <row r="316" spans="1:39" x14ac:dyDescent="1.1499999999999999">
      <c r="A316" s="56" t="s">
        <v>19</v>
      </c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</row>
    <row r="317" spans="1:39" ht="74.25" customHeight="1" x14ac:dyDescent="1.1499999999999999">
      <c r="A317" s="57" t="s">
        <v>36</v>
      </c>
      <c r="B317" s="56" t="s">
        <v>20</v>
      </c>
      <c r="C317" s="55" t="s">
        <v>33</v>
      </c>
      <c r="D317" s="55" t="s">
        <v>9</v>
      </c>
      <c r="E317" s="55" t="s">
        <v>52</v>
      </c>
      <c r="F317" s="55" t="s">
        <v>96</v>
      </c>
      <c r="G317" s="55" t="s">
        <v>87</v>
      </c>
      <c r="H317" s="55" t="s">
        <v>88</v>
      </c>
      <c r="I317" s="55" t="s">
        <v>89</v>
      </c>
      <c r="J317" s="55" t="s">
        <v>53</v>
      </c>
      <c r="K317" s="55" t="s">
        <v>54</v>
      </c>
      <c r="L317" s="55" t="s">
        <v>129</v>
      </c>
      <c r="M317" s="55" t="s">
        <v>127</v>
      </c>
      <c r="N317" s="55" t="s">
        <v>92</v>
      </c>
      <c r="O317" s="55" t="s">
        <v>55</v>
      </c>
      <c r="P317" s="55" t="s">
        <v>130</v>
      </c>
      <c r="Q317" s="55" t="s">
        <v>132</v>
      </c>
      <c r="R317" s="55" t="s">
        <v>93</v>
      </c>
      <c r="S317" s="55" t="s">
        <v>71</v>
      </c>
      <c r="T317" s="55" t="s">
        <v>65</v>
      </c>
      <c r="U317" s="55" t="s">
        <v>62</v>
      </c>
      <c r="V317" s="55" t="s">
        <v>59</v>
      </c>
      <c r="W317" s="55" t="s">
        <v>94</v>
      </c>
      <c r="X317" s="55" t="s">
        <v>128</v>
      </c>
      <c r="Y317" s="55" t="s">
        <v>91</v>
      </c>
      <c r="Z317" s="55" t="s">
        <v>90</v>
      </c>
      <c r="AA317" s="55" t="s">
        <v>66</v>
      </c>
      <c r="AB317" s="55" t="s">
        <v>137</v>
      </c>
      <c r="AC317" s="55" t="s">
        <v>58</v>
      </c>
      <c r="AD317" s="55" t="s">
        <v>60</v>
      </c>
      <c r="AE317" s="55" t="s">
        <v>61</v>
      </c>
      <c r="AF317" s="55" t="s">
        <v>138</v>
      </c>
      <c r="AG317" s="55" t="s">
        <v>56</v>
      </c>
      <c r="AH317" s="55" t="s">
        <v>57</v>
      </c>
      <c r="AI317" s="55" t="s">
        <v>67</v>
      </c>
      <c r="AJ317" s="55" t="s">
        <v>68</v>
      </c>
      <c r="AK317" s="55" t="s">
        <v>63</v>
      </c>
      <c r="AL317" s="55" t="s">
        <v>64</v>
      </c>
    </row>
    <row r="318" spans="1:39" ht="369" customHeight="1" x14ac:dyDescent="1.1499999999999999">
      <c r="A318" s="57"/>
      <c r="B318" s="56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</row>
    <row r="319" spans="1:39" x14ac:dyDescent="1.1499999999999999">
      <c r="A319" s="16">
        <v>1</v>
      </c>
      <c r="B319" s="2">
        <v>2</v>
      </c>
      <c r="C319" s="16">
        <v>3</v>
      </c>
      <c r="D319" s="16">
        <v>4</v>
      </c>
      <c r="E319" s="16">
        <v>5</v>
      </c>
      <c r="F319" s="16">
        <v>6</v>
      </c>
      <c r="G319" s="16">
        <v>7</v>
      </c>
      <c r="H319" s="16">
        <v>8</v>
      </c>
      <c r="I319" s="16">
        <v>9</v>
      </c>
      <c r="J319" s="16">
        <v>10</v>
      </c>
      <c r="K319" s="16">
        <v>11</v>
      </c>
      <c r="L319" s="16">
        <v>12</v>
      </c>
      <c r="M319" s="16">
        <v>13</v>
      </c>
      <c r="N319" s="16">
        <v>14</v>
      </c>
      <c r="O319" s="16">
        <v>15</v>
      </c>
      <c r="P319" s="16">
        <v>16</v>
      </c>
      <c r="Q319" s="16">
        <v>17</v>
      </c>
      <c r="R319" s="16">
        <v>18</v>
      </c>
      <c r="S319" s="16">
        <v>19</v>
      </c>
      <c r="T319" s="16">
        <v>20</v>
      </c>
      <c r="U319" s="16">
        <v>21</v>
      </c>
      <c r="V319" s="16">
        <v>22</v>
      </c>
      <c r="W319" s="16">
        <v>23</v>
      </c>
      <c r="X319" s="16">
        <v>24</v>
      </c>
      <c r="Y319" s="16">
        <v>25</v>
      </c>
      <c r="Z319" s="16">
        <v>26</v>
      </c>
      <c r="AA319" s="16">
        <v>27</v>
      </c>
      <c r="AB319" s="16">
        <v>28</v>
      </c>
      <c r="AC319" s="16">
        <v>29</v>
      </c>
      <c r="AD319" s="16">
        <v>30</v>
      </c>
      <c r="AE319" s="16">
        <v>31</v>
      </c>
      <c r="AF319" s="16">
        <v>32</v>
      </c>
      <c r="AG319" s="16">
        <v>33</v>
      </c>
      <c r="AH319" s="16">
        <v>34</v>
      </c>
      <c r="AI319" s="16">
        <v>35</v>
      </c>
      <c r="AJ319" s="16">
        <v>36</v>
      </c>
      <c r="AK319" s="16">
        <v>37</v>
      </c>
      <c r="AL319" s="16">
        <v>38</v>
      </c>
    </row>
    <row r="320" spans="1:39" x14ac:dyDescent="1.1499999999999999">
      <c r="A320" s="56" t="s">
        <v>7</v>
      </c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</row>
    <row r="321" spans="1:39" x14ac:dyDescent="1.1499999999999999">
      <c r="A321" s="16">
        <v>59</v>
      </c>
      <c r="B321" s="3" t="s">
        <v>121</v>
      </c>
      <c r="C321" s="16"/>
      <c r="D321" s="16"/>
      <c r="E321" s="16"/>
      <c r="F321" s="16"/>
      <c r="G321" s="16">
        <v>45</v>
      </c>
      <c r="H321" s="16"/>
      <c r="I321" s="16"/>
      <c r="J321" s="16"/>
      <c r="K321" s="16"/>
      <c r="L321" s="16"/>
      <c r="M321" s="16"/>
      <c r="N321" s="16"/>
      <c r="O321" s="16"/>
      <c r="P321" s="16">
        <v>5</v>
      </c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>
        <v>111</v>
      </c>
      <c r="AC321" s="16"/>
      <c r="AD321" s="16"/>
      <c r="AE321" s="16"/>
      <c r="AF321" s="16"/>
      <c r="AG321" s="16">
        <v>6</v>
      </c>
      <c r="AH321" s="16"/>
      <c r="AI321" s="16"/>
      <c r="AJ321" s="16"/>
      <c r="AK321" s="16"/>
      <c r="AL321" s="16"/>
    </row>
    <row r="322" spans="1:39" x14ac:dyDescent="1.1499999999999999">
      <c r="A322" s="16">
        <v>36</v>
      </c>
      <c r="B322" s="3" t="s">
        <v>40</v>
      </c>
      <c r="C322" s="16"/>
      <c r="D322" s="16"/>
      <c r="E322" s="16"/>
      <c r="F322" s="16"/>
      <c r="G322" s="16"/>
      <c r="H322" s="16"/>
      <c r="I322" s="16"/>
      <c r="J322" s="16"/>
      <c r="K322" s="5"/>
      <c r="L322" s="5"/>
      <c r="M322" s="5"/>
      <c r="N322" s="16"/>
      <c r="O322" s="16"/>
      <c r="P322" s="16">
        <v>25</v>
      </c>
      <c r="Q322" s="16"/>
      <c r="R322" s="16"/>
      <c r="S322" s="16"/>
      <c r="T322" s="16"/>
      <c r="U322" s="16">
        <v>2</v>
      </c>
      <c r="V322" s="16"/>
      <c r="W322" s="16"/>
      <c r="X322" s="16"/>
      <c r="Y322" s="16"/>
      <c r="Z322" s="16"/>
      <c r="AA322" s="16"/>
      <c r="AB322" s="16">
        <v>100</v>
      </c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</row>
    <row r="323" spans="1:39" x14ac:dyDescent="1.1499999999999999">
      <c r="A323" s="4">
        <v>8</v>
      </c>
      <c r="B323" s="3" t="s">
        <v>131</v>
      </c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>
        <v>16</v>
      </c>
      <c r="AF323" s="16"/>
      <c r="AG323" s="16"/>
      <c r="AH323" s="16"/>
      <c r="AI323" s="16"/>
      <c r="AJ323" s="16"/>
      <c r="AK323" s="16"/>
      <c r="AL323" s="16"/>
    </row>
    <row r="324" spans="1:39" x14ac:dyDescent="1.1499999999999999">
      <c r="A324" s="4">
        <v>3</v>
      </c>
      <c r="B324" s="3" t="s">
        <v>138</v>
      </c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>
        <v>12</v>
      </c>
      <c r="AG324" s="16"/>
      <c r="AH324" s="16"/>
      <c r="AI324" s="16"/>
      <c r="AJ324" s="16"/>
      <c r="AK324" s="16"/>
      <c r="AL324" s="16"/>
    </row>
    <row r="325" spans="1:39" x14ac:dyDescent="1.1499999999999999">
      <c r="A325" s="16" t="s">
        <v>37</v>
      </c>
      <c r="B325" s="3" t="s">
        <v>9</v>
      </c>
      <c r="C325" s="16"/>
      <c r="D325" s="16">
        <v>30</v>
      </c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</row>
    <row r="326" spans="1:39" x14ac:dyDescent="1.1499999999999999">
      <c r="A326" s="16" t="s">
        <v>37</v>
      </c>
      <c r="B326" s="3" t="s">
        <v>33</v>
      </c>
      <c r="C326" s="16">
        <v>90</v>
      </c>
      <c r="D326" s="16"/>
      <c r="E326" s="16"/>
      <c r="F326" s="16"/>
      <c r="G326" s="16"/>
      <c r="H326" s="16"/>
      <c r="I326" s="16"/>
      <c r="J326" s="16"/>
      <c r="K326" s="5"/>
      <c r="L326" s="5"/>
      <c r="M326" s="5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</row>
    <row r="327" spans="1:39" x14ac:dyDescent="1.1499999999999999">
      <c r="A327" s="16"/>
      <c r="B327" s="3" t="s">
        <v>34</v>
      </c>
      <c r="C327" s="16">
        <f t="shared" ref="C327:AL327" si="72">SUM(C321:C326)</f>
        <v>90</v>
      </c>
      <c r="D327" s="16">
        <f t="shared" si="72"/>
        <v>30</v>
      </c>
      <c r="E327" s="16">
        <f t="shared" si="72"/>
        <v>0</v>
      </c>
      <c r="F327" s="16">
        <f t="shared" si="72"/>
        <v>0</v>
      </c>
      <c r="G327" s="16">
        <f t="shared" si="72"/>
        <v>45</v>
      </c>
      <c r="H327" s="16">
        <f t="shared" si="72"/>
        <v>0</v>
      </c>
      <c r="I327" s="16">
        <f t="shared" si="72"/>
        <v>0</v>
      </c>
      <c r="J327" s="16">
        <f t="shared" si="72"/>
        <v>0</v>
      </c>
      <c r="K327" s="16">
        <f t="shared" si="72"/>
        <v>0</v>
      </c>
      <c r="L327" s="16">
        <f t="shared" si="72"/>
        <v>0</v>
      </c>
      <c r="M327" s="16">
        <f t="shared" si="72"/>
        <v>0</v>
      </c>
      <c r="N327" s="16">
        <f t="shared" si="72"/>
        <v>0</v>
      </c>
      <c r="O327" s="16">
        <f t="shared" si="72"/>
        <v>0</v>
      </c>
      <c r="P327" s="16">
        <f t="shared" si="72"/>
        <v>30</v>
      </c>
      <c r="Q327" s="16">
        <f t="shared" si="72"/>
        <v>0</v>
      </c>
      <c r="R327" s="16">
        <f t="shared" si="72"/>
        <v>0</v>
      </c>
      <c r="S327" s="16">
        <f t="shared" si="72"/>
        <v>0</v>
      </c>
      <c r="T327" s="16">
        <f t="shared" si="72"/>
        <v>0</v>
      </c>
      <c r="U327" s="16">
        <f t="shared" si="72"/>
        <v>2</v>
      </c>
      <c r="V327" s="16">
        <f t="shared" si="72"/>
        <v>0</v>
      </c>
      <c r="W327" s="16">
        <f t="shared" si="72"/>
        <v>0</v>
      </c>
      <c r="X327" s="16">
        <f t="shared" si="72"/>
        <v>0</v>
      </c>
      <c r="Y327" s="16">
        <f t="shared" si="72"/>
        <v>0</v>
      </c>
      <c r="Z327" s="16">
        <f t="shared" si="72"/>
        <v>0</v>
      </c>
      <c r="AA327" s="16">
        <f t="shared" si="72"/>
        <v>0</v>
      </c>
      <c r="AB327" s="16">
        <f t="shared" si="72"/>
        <v>211</v>
      </c>
      <c r="AC327" s="16">
        <f t="shared" si="72"/>
        <v>0</v>
      </c>
      <c r="AD327" s="16">
        <f t="shared" si="72"/>
        <v>0</v>
      </c>
      <c r="AE327" s="16">
        <f t="shared" si="72"/>
        <v>16</v>
      </c>
      <c r="AF327" s="16">
        <f t="shared" si="72"/>
        <v>12</v>
      </c>
      <c r="AG327" s="16">
        <f t="shared" si="72"/>
        <v>6</v>
      </c>
      <c r="AH327" s="16">
        <f t="shared" si="72"/>
        <v>0</v>
      </c>
      <c r="AI327" s="16">
        <f t="shared" si="72"/>
        <v>0</v>
      </c>
      <c r="AJ327" s="16">
        <f t="shared" si="72"/>
        <v>0</v>
      </c>
      <c r="AK327" s="16">
        <f t="shared" si="72"/>
        <v>0</v>
      </c>
      <c r="AL327" s="16">
        <f t="shared" si="72"/>
        <v>0</v>
      </c>
    </row>
    <row r="328" spans="1:39" x14ac:dyDescent="1.1499999999999999">
      <c r="A328" s="56" t="s">
        <v>10</v>
      </c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</row>
    <row r="329" spans="1:39" ht="166.5" x14ac:dyDescent="1.1499999999999999">
      <c r="A329" s="16">
        <v>92</v>
      </c>
      <c r="B329" s="3" t="s">
        <v>134</v>
      </c>
      <c r="C329" s="16"/>
      <c r="D329" s="16"/>
      <c r="E329" s="16"/>
      <c r="F329" s="16"/>
      <c r="G329" s="16"/>
      <c r="H329" s="16"/>
      <c r="I329" s="16"/>
      <c r="J329" s="16"/>
      <c r="K329" s="16">
        <v>11</v>
      </c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>
        <v>180</v>
      </c>
      <c r="AA329" s="16"/>
      <c r="AB329" s="16"/>
      <c r="AC329" s="16"/>
      <c r="AD329" s="16"/>
      <c r="AE329" s="16"/>
      <c r="AF329" s="16"/>
      <c r="AG329" s="16"/>
      <c r="AH329" s="16">
        <v>6</v>
      </c>
      <c r="AI329" s="16"/>
      <c r="AJ329" s="16"/>
      <c r="AK329" s="16"/>
      <c r="AL329" s="16"/>
    </row>
    <row r="330" spans="1:39" ht="135" customHeight="1" x14ac:dyDescent="1.1499999999999999">
      <c r="A330" s="16">
        <v>97</v>
      </c>
      <c r="B330" s="3" t="s">
        <v>124</v>
      </c>
      <c r="C330" s="16"/>
      <c r="D330" s="16"/>
      <c r="E330" s="16"/>
      <c r="F330" s="16"/>
      <c r="G330" s="16"/>
      <c r="H330" s="16"/>
      <c r="I330" s="16"/>
      <c r="J330" s="16">
        <v>46</v>
      </c>
      <c r="K330" s="16">
        <v>107</v>
      </c>
      <c r="L330" s="16"/>
      <c r="M330" s="16"/>
      <c r="N330" s="16"/>
      <c r="O330" s="16"/>
      <c r="P330" s="16">
        <v>1.5</v>
      </c>
      <c r="Q330" s="16"/>
      <c r="R330" s="16">
        <v>4</v>
      </c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>
        <v>5</v>
      </c>
      <c r="AH330" s="16"/>
      <c r="AI330" s="16"/>
      <c r="AJ330" s="16"/>
      <c r="AK330" s="16"/>
      <c r="AL330" s="16"/>
    </row>
    <row r="331" spans="1:39" ht="166.5" x14ac:dyDescent="1.1499999999999999">
      <c r="A331" s="16">
        <v>62</v>
      </c>
      <c r="B331" s="3" t="s">
        <v>48</v>
      </c>
      <c r="C331" s="16"/>
      <c r="D331" s="16"/>
      <c r="E331" s="16">
        <v>5</v>
      </c>
      <c r="F331" s="16"/>
      <c r="G331" s="16"/>
      <c r="H331" s="16"/>
      <c r="I331" s="16"/>
      <c r="J331" s="16">
        <v>203</v>
      </c>
      <c r="K331" s="16">
        <v>107</v>
      </c>
      <c r="L331" s="16"/>
      <c r="M331" s="16"/>
      <c r="N331" s="16"/>
      <c r="O331" s="16"/>
      <c r="P331" s="16"/>
      <c r="Q331" s="16"/>
      <c r="R331" s="16">
        <v>5</v>
      </c>
      <c r="S331" s="16"/>
      <c r="T331" s="16"/>
      <c r="U331" s="16"/>
      <c r="V331" s="16"/>
      <c r="W331" s="16"/>
      <c r="X331" s="16">
        <v>90</v>
      </c>
      <c r="Y331" s="16"/>
      <c r="Z331" s="16"/>
      <c r="AA331" s="16"/>
      <c r="AB331" s="16"/>
      <c r="AC331" s="16"/>
      <c r="AD331" s="16">
        <v>9</v>
      </c>
      <c r="AE331" s="16"/>
      <c r="AF331" s="16"/>
      <c r="AG331" s="16">
        <v>5</v>
      </c>
      <c r="AH331" s="16">
        <v>8</v>
      </c>
      <c r="AI331" s="16"/>
      <c r="AJ331" s="16"/>
      <c r="AK331" s="16"/>
      <c r="AL331" s="16"/>
    </row>
    <row r="332" spans="1:39" x14ac:dyDescent="1.1499999999999999">
      <c r="A332" s="16">
        <v>30</v>
      </c>
      <c r="B332" s="3" t="s">
        <v>126</v>
      </c>
      <c r="C332" s="16"/>
      <c r="D332" s="16"/>
      <c r="E332" s="16"/>
      <c r="F332" s="6">
        <v>10</v>
      </c>
      <c r="G332" s="16"/>
      <c r="H332" s="16"/>
      <c r="I332" s="16"/>
      <c r="J332" s="16"/>
      <c r="K332" s="16"/>
      <c r="L332" s="16">
        <v>21</v>
      </c>
      <c r="M332" s="16"/>
      <c r="N332" s="16"/>
      <c r="O332" s="16"/>
      <c r="P332" s="16">
        <v>15</v>
      </c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</row>
    <row r="333" spans="1:39" x14ac:dyDescent="1.1499999999999999">
      <c r="A333" s="12" t="s">
        <v>37</v>
      </c>
      <c r="B333" s="13" t="s">
        <v>158</v>
      </c>
      <c r="C333" s="12"/>
      <c r="D333" s="12"/>
      <c r="E333" s="12"/>
      <c r="F333" s="12"/>
      <c r="G333" s="12"/>
      <c r="H333" s="12"/>
      <c r="I333" s="12"/>
      <c r="J333" s="12"/>
      <c r="K333" s="11"/>
      <c r="L333" s="11">
        <v>150</v>
      </c>
      <c r="M333" s="11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</row>
    <row r="334" spans="1:39" x14ac:dyDescent="1.1499999999999999">
      <c r="A334" s="16" t="s">
        <v>37</v>
      </c>
      <c r="B334" s="3" t="s">
        <v>33</v>
      </c>
      <c r="C334" s="16">
        <v>90</v>
      </c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</row>
    <row r="335" spans="1:39" x14ac:dyDescent="1.1499999999999999">
      <c r="A335" s="16" t="s">
        <v>37</v>
      </c>
      <c r="B335" s="3" t="s">
        <v>9</v>
      </c>
      <c r="C335" s="16"/>
      <c r="D335" s="16">
        <v>80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</row>
    <row r="336" spans="1:39" x14ac:dyDescent="1.1499999999999999">
      <c r="A336" s="16"/>
      <c r="B336" s="3" t="s">
        <v>34</v>
      </c>
      <c r="C336" s="16">
        <f t="shared" ref="C336:AM336" si="73">SUM(C329:C335)</f>
        <v>90</v>
      </c>
      <c r="D336" s="16">
        <f t="shared" si="73"/>
        <v>80</v>
      </c>
      <c r="E336" s="16">
        <f t="shared" si="73"/>
        <v>5</v>
      </c>
      <c r="F336" s="16">
        <f t="shared" si="73"/>
        <v>10</v>
      </c>
      <c r="G336" s="16">
        <f t="shared" si="73"/>
        <v>0</v>
      </c>
      <c r="H336" s="16">
        <f t="shared" si="73"/>
        <v>0</v>
      </c>
      <c r="I336" s="16">
        <f t="shared" si="73"/>
        <v>0</v>
      </c>
      <c r="J336" s="16">
        <f t="shared" si="73"/>
        <v>249</v>
      </c>
      <c r="K336" s="16">
        <f t="shared" si="73"/>
        <v>225</v>
      </c>
      <c r="L336" s="16">
        <f t="shared" si="73"/>
        <v>171</v>
      </c>
      <c r="M336" s="16">
        <f t="shared" si="73"/>
        <v>0</v>
      </c>
      <c r="N336" s="16">
        <f t="shared" si="73"/>
        <v>0</v>
      </c>
      <c r="O336" s="16">
        <f t="shared" si="73"/>
        <v>0</v>
      </c>
      <c r="P336" s="16">
        <f t="shared" si="73"/>
        <v>16.5</v>
      </c>
      <c r="Q336" s="16">
        <f t="shared" si="73"/>
        <v>0</v>
      </c>
      <c r="R336" s="16">
        <f t="shared" si="73"/>
        <v>9</v>
      </c>
      <c r="S336" s="16">
        <f t="shared" si="73"/>
        <v>0</v>
      </c>
      <c r="T336" s="16">
        <f t="shared" si="73"/>
        <v>0</v>
      </c>
      <c r="U336" s="16">
        <f t="shared" si="73"/>
        <v>0</v>
      </c>
      <c r="V336" s="16">
        <f t="shared" si="73"/>
        <v>0</v>
      </c>
      <c r="W336" s="16">
        <f t="shared" si="73"/>
        <v>0</v>
      </c>
      <c r="X336" s="16">
        <f t="shared" si="73"/>
        <v>90</v>
      </c>
      <c r="Y336" s="16">
        <f t="shared" si="73"/>
        <v>0</v>
      </c>
      <c r="Z336" s="16">
        <f t="shared" si="73"/>
        <v>180</v>
      </c>
      <c r="AA336" s="16">
        <f t="shared" si="73"/>
        <v>0</v>
      </c>
      <c r="AB336" s="16">
        <f t="shared" si="73"/>
        <v>0</v>
      </c>
      <c r="AC336" s="16">
        <f t="shared" si="73"/>
        <v>0</v>
      </c>
      <c r="AD336" s="16">
        <f t="shared" si="73"/>
        <v>9</v>
      </c>
      <c r="AE336" s="16">
        <f t="shared" si="73"/>
        <v>0</v>
      </c>
      <c r="AF336" s="16">
        <f t="shared" si="73"/>
        <v>0</v>
      </c>
      <c r="AG336" s="16">
        <f t="shared" si="73"/>
        <v>10</v>
      </c>
      <c r="AH336" s="16">
        <f t="shared" si="73"/>
        <v>14</v>
      </c>
      <c r="AI336" s="16">
        <f t="shared" si="73"/>
        <v>0</v>
      </c>
      <c r="AJ336" s="16">
        <f t="shared" si="73"/>
        <v>0</v>
      </c>
      <c r="AK336" s="16">
        <f t="shared" si="73"/>
        <v>0</v>
      </c>
      <c r="AL336" s="16">
        <f t="shared" si="73"/>
        <v>0</v>
      </c>
      <c r="AM336" s="16">
        <f t="shared" si="73"/>
        <v>0</v>
      </c>
    </row>
    <row r="337" spans="1:39" x14ac:dyDescent="1.1499999999999999">
      <c r="A337" s="57" t="s">
        <v>35</v>
      </c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</row>
    <row r="338" spans="1:39" x14ac:dyDescent="1.1499999999999999">
      <c r="A338" s="16">
        <v>21</v>
      </c>
      <c r="B338" s="3" t="s">
        <v>110</v>
      </c>
      <c r="C338" s="16"/>
      <c r="D338" s="16"/>
      <c r="E338" s="16"/>
      <c r="F338" s="16"/>
      <c r="G338" s="16">
        <v>5</v>
      </c>
      <c r="H338" s="16"/>
      <c r="I338" s="16"/>
      <c r="J338" s="16"/>
      <c r="K338" s="16">
        <v>81</v>
      </c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>
        <v>55</v>
      </c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>
        <v>6</v>
      </c>
      <c r="AH338" s="16"/>
      <c r="AI338" s="16"/>
      <c r="AJ338" s="16"/>
      <c r="AK338" s="16"/>
      <c r="AL338" s="16"/>
    </row>
    <row r="339" spans="1:39" x14ac:dyDescent="1.1499999999999999">
      <c r="A339" s="16">
        <v>24</v>
      </c>
      <c r="B339" s="3" t="s">
        <v>156</v>
      </c>
      <c r="C339" s="16"/>
      <c r="D339" s="16"/>
      <c r="E339" s="16"/>
      <c r="F339" s="16"/>
      <c r="G339" s="16"/>
      <c r="H339" s="16"/>
      <c r="I339" s="16">
        <v>61</v>
      </c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>
        <v>6</v>
      </c>
      <c r="AH339" s="16"/>
      <c r="AI339" s="16"/>
      <c r="AJ339" s="16"/>
      <c r="AK339" s="16"/>
      <c r="AL339" s="16"/>
    </row>
    <row r="340" spans="1:39" x14ac:dyDescent="1.1499999999999999">
      <c r="A340" s="16">
        <v>11</v>
      </c>
      <c r="B340" s="3" t="s">
        <v>14</v>
      </c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>
        <v>25</v>
      </c>
      <c r="Q340" s="16"/>
      <c r="R340" s="16"/>
      <c r="S340" s="16"/>
      <c r="T340" s="16">
        <v>3.5</v>
      </c>
      <c r="U340" s="16"/>
      <c r="V340" s="16"/>
      <c r="W340" s="16"/>
      <c r="X340" s="16"/>
      <c r="Y340" s="16"/>
      <c r="Z340" s="16"/>
      <c r="AA340" s="16"/>
      <c r="AB340" s="16">
        <v>120</v>
      </c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</row>
    <row r="341" spans="1:39" x14ac:dyDescent="1.1499999999999999">
      <c r="A341" s="4">
        <v>3</v>
      </c>
      <c r="B341" s="3" t="s">
        <v>138</v>
      </c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>
        <v>12</v>
      </c>
      <c r="AG341" s="16"/>
      <c r="AH341" s="16"/>
      <c r="AI341" s="16"/>
      <c r="AJ341" s="16"/>
      <c r="AK341" s="16"/>
      <c r="AL341" s="16"/>
    </row>
    <row r="342" spans="1:39" s="7" customFormat="1" x14ac:dyDescent="1.1499999999999999">
      <c r="A342" s="16" t="s">
        <v>37</v>
      </c>
      <c r="B342" s="3" t="s">
        <v>33</v>
      </c>
      <c r="C342" s="16">
        <v>65</v>
      </c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</row>
    <row r="343" spans="1:39" x14ac:dyDescent="1.1499999999999999">
      <c r="A343" s="16" t="s">
        <v>37</v>
      </c>
      <c r="B343" s="3" t="s">
        <v>9</v>
      </c>
      <c r="C343" s="16"/>
      <c r="D343" s="16">
        <v>45</v>
      </c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</row>
    <row r="344" spans="1:39" x14ac:dyDescent="1.1499999999999999">
      <c r="A344" s="16"/>
      <c r="B344" s="3" t="s">
        <v>34</v>
      </c>
      <c r="C344" s="16">
        <f>C338+C339+C341+C342+C343</f>
        <v>65</v>
      </c>
      <c r="D344" s="16">
        <f t="shared" ref="D344:AL344" si="74">D338+D339+D341+D342+D343</f>
        <v>45</v>
      </c>
      <c r="E344" s="16">
        <f t="shared" si="74"/>
        <v>0</v>
      </c>
      <c r="F344" s="16">
        <f t="shared" si="74"/>
        <v>0</v>
      </c>
      <c r="G344" s="16">
        <f t="shared" si="74"/>
        <v>5</v>
      </c>
      <c r="H344" s="16">
        <f t="shared" si="74"/>
        <v>0</v>
      </c>
      <c r="I344" s="16">
        <f t="shared" si="74"/>
        <v>61</v>
      </c>
      <c r="J344" s="16">
        <f t="shared" si="74"/>
        <v>0</v>
      </c>
      <c r="K344" s="16">
        <f t="shared" si="74"/>
        <v>81</v>
      </c>
      <c r="L344" s="16">
        <f t="shared" si="74"/>
        <v>0</v>
      </c>
      <c r="M344" s="16">
        <f t="shared" si="74"/>
        <v>0</v>
      </c>
      <c r="N344" s="16">
        <f t="shared" si="74"/>
        <v>0</v>
      </c>
      <c r="O344" s="16">
        <f t="shared" si="74"/>
        <v>0</v>
      </c>
      <c r="P344" s="16">
        <f t="shared" si="74"/>
        <v>0</v>
      </c>
      <c r="Q344" s="16">
        <f t="shared" si="74"/>
        <v>0</v>
      </c>
      <c r="R344" s="16">
        <f t="shared" si="74"/>
        <v>0</v>
      </c>
      <c r="S344" s="16">
        <f t="shared" si="74"/>
        <v>0</v>
      </c>
      <c r="T344" s="16">
        <f t="shared" si="74"/>
        <v>0</v>
      </c>
      <c r="U344" s="16">
        <f t="shared" si="74"/>
        <v>0</v>
      </c>
      <c r="V344" s="16">
        <f t="shared" si="74"/>
        <v>55</v>
      </c>
      <c r="W344" s="16">
        <f t="shared" si="74"/>
        <v>0</v>
      </c>
      <c r="X344" s="16">
        <f t="shared" si="74"/>
        <v>0</v>
      </c>
      <c r="Y344" s="16">
        <f t="shared" si="74"/>
        <v>0</v>
      </c>
      <c r="Z344" s="16">
        <f t="shared" si="74"/>
        <v>0</v>
      </c>
      <c r="AA344" s="16">
        <f t="shared" si="74"/>
        <v>0</v>
      </c>
      <c r="AB344" s="16">
        <f t="shared" si="74"/>
        <v>0</v>
      </c>
      <c r="AC344" s="16">
        <f t="shared" si="74"/>
        <v>0</v>
      </c>
      <c r="AD344" s="16">
        <f t="shared" si="74"/>
        <v>0</v>
      </c>
      <c r="AE344" s="16">
        <f t="shared" si="74"/>
        <v>0</v>
      </c>
      <c r="AF344" s="16">
        <f t="shared" si="74"/>
        <v>12</v>
      </c>
      <c r="AG344" s="16">
        <f t="shared" si="74"/>
        <v>12</v>
      </c>
      <c r="AH344" s="16">
        <f t="shared" si="74"/>
        <v>0</v>
      </c>
      <c r="AI344" s="16">
        <f t="shared" si="74"/>
        <v>0</v>
      </c>
      <c r="AJ344" s="16">
        <f t="shared" si="74"/>
        <v>0</v>
      </c>
      <c r="AK344" s="16">
        <f t="shared" si="74"/>
        <v>0</v>
      </c>
      <c r="AL344" s="16">
        <f t="shared" si="74"/>
        <v>0</v>
      </c>
      <c r="AM344" s="16">
        <f>AM338+AM339+AM340+AM342+AM343</f>
        <v>0</v>
      </c>
    </row>
    <row r="345" spans="1:39" x14ac:dyDescent="1.1499999999999999">
      <c r="A345" s="16"/>
      <c r="B345" s="3" t="s">
        <v>69</v>
      </c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</row>
    <row r="346" spans="1:39" x14ac:dyDescent="1.1499999999999999">
      <c r="A346" s="16"/>
      <c r="B346" s="3" t="s">
        <v>72</v>
      </c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</row>
    <row r="347" spans="1:39" ht="166.5" hidden="1" x14ac:dyDescent="1.1499999999999999">
      <c r="A347" s="16"/>
      <c r="B347" s="3" t="s">
        <v>113</v>
      </c>
      <c r="C347" s="16">
        <f t="shared" ref="C347:L347" si="75">C327+C336</f>
        <v>180</v>
      </c>
      <c r="D347" s="16">
        <f t="shared" si="75"/>
        <v>110</v>
      </c>
      <c r="E347" s="16">
        <f t="shared" si="75"/>
        <v>5</v>
      </c>
      <c r="F347" s="16">
        <f t="shared" si="75"/>
        <v>10</v>
      </c>
      <c r="G347" s="16">
        <f t="shared" si="75"/>
        <v>45</v>
      </c>
      <c r="H347" s="16">
        <f t="shared" si="75"/>
        <v>0</v>
      </c>
      <c r="I347" s="16">
        <f t="shared" si="75"/>
        <v>0</v>
      </c>
      <c r="J347" s="16">
        <f t="shared" si="75"/>
        <v>249</v>
      </c>
      <c r="K347" s="16">
        <f t="shared" si="75"/>
        <v>225</v>
      </c>
      <c r="L347" s="16">
        <f t="shared" si="75"/>
        <v>171</v>
      </c>
      <c r="M347" s="16"/>
      <c r="N347" s="16">
        <f>N327+N336</f>
        <v>0</v>
      </c>
      <c r="O347" s="16">
        <f>O327+O336</f>
        <v>0</v>
      </c>
      <c r="P347" s="16">
        <f>P327+P336</f>
        <v>46.5</v>
      </c>
      <c r="Q347" s="16"/>
      <c r="R347" s="16">
        <f t="shared" ref="R347:W347" si="76">R327+R336</f>
        <v>9</v>
      </c>
      <c r="S347" s="16">
        <f t="shared" si="76"/>
        <v>0</v>
      </c>
      <c r="T347" s="16">
        <f t="shared" si="76"/>
        <v>0</v>
      </c>
      <c r="U347" s="16">
        <f t="shared" si="76"/>
        <v>2</v>
      </c>
      <c r="V347" s="16">
        <f t="shared" si="76"/>
        <v>0</v>
      </c>
      <c r="W347" s="16">
        <f t="shared" si="76"/>
        <v>0</v>
      </c>
      <c r="X347" s="16"/>
      <c r="Y347" s="16">
        <f t="shared" ref="Y347:AI347" si="77">Y327+Y336</f>
        <v>0</v>
      </c>
      <c r="Z347" s="16">
        <f t="shared" si="77"/>
        <v>180</v>
      </c>
      <c r="AA347" s="16">
        <f t="shared" si="77"/>
        <v>0</v>
      </c>
      <c r="AB347" s="16">
        <f t="shared" si="77"/>
        <v>211</v>
      </c>
      <c r="AC347" s="16">
        <f t="shared" si="77"/>
        <v>0</v>
      </c>
      <c r="AD347" s="16">
        <f t="shared" si="77"/>
        <v>9</v>
      </c>
      <c r="AE347" s="16">
        <f t="shared" si="77"/>
        <v>16</v>
      </c>
      <c r="AF347" s="16">
        <f t="shared" si="77"/>
        <v>12</v>
      </c>
      <c r="AG347" s="16">
        <f t="shared" si="77"/>
        <v>16</v>
      </c>
      <c r="AH347" s="16">
        <f t="shared" si="77"/>
        <v>14</v>
      </c>
      <c r="AI347" s="16">
        <f t="shared" si="77"/>
        <v>0</v>
      </c>
      <c r="AJ347" s="16">
        <v>1.5</v>
      </c>
      <c r="AK347" s="16">
        <v>7</v>
      </c>
      <c r="AL347" s="16">
        <f>AL327+AL336</f>
        <v>0</v>
      </c>
    </row>
    <row r="348" spans="1:39" x14ac:dyDescent="1.1499999999999999">
      <c r="A348" s="16"/>
      <c r="B348" s="3" t="s">
        <v>140</v>
      </c>
      <c r="C348" s="16">
        <f t="shared" ref="C348:AI348" si="78">C327+C336</f>
        <v>180</v>
      </c>
      <c r="D348" s="16">
        <f t="shared" si="78"/>
        <v>110</v>
      </c>
      <c r="E348" s="16">
        <f t="shared" si="78"/>
        <v>5</v>
      </c>
      <c r="F348" s="16">
        <f t="shared" si="78"/>
        <v>10</v>
      </c>
      <c r="G348" s="16">
        <f t="shared" si="78"/>
        <v>45</v>
      </c>
      <c r="H348" s="16">
        <f t="shared" si="78"/>
        <v>0</v>
      </c>
      <c r="I348" s="16">
        <f t="shared" si="78"/>
        <v>0</v>
      </c>
      <c r="J348" s="16">
        <f t="shared" si="78"/>
        <v>249</v>
      </c>
      <c r="K348" s="16">
        <f t="shared" si="78"/>
        <v>225</v>
      </c>
      <c r="L348" s="16">
        <f t="shared" si="78"/>
        <v>171</v>
      </c>
      <c r="M348" s="16">
        <f t="shared" si="78"/>
        <v>0</v>
      </c>
      <c r="N348" s="16">
        <f t="shared" si="78"/>
        <v>0</v>
      </c>
      <c r="O348" s="16">
        <f t="shared" si="78"/>
        <v>0</v>
      </c>
      <c r="P348" s="16">
        <f t="shared" si="78"/>
        <v>46.5</v>
      </c>
      <c r="Q348" s="16">
        <f t="shared" si="78"/>
        <v>0</v>
      </c>
      <c r="R348" s="16">
        <f t="shared" si="78"/>
        <v>9</v>
      </c>
      <c r="S348" s="16">
        <f t="shared" si="78"/>
        <v>0</v>
      </c>
      <c r="T348" s="16">
        <f t="shared" si="78"/>
        <v>0</v>
      </c>
      <c r="U348" s="16">
        <f t="shared" si="78"/>
        <v>2</v>
      </c>
      <c r="V348" s="16">
        <f t="shared" si="78"/>
        <v>0</v>
      </c>
      <c r="W348" s="16">
        <f t="shared" si="78"/>
        <v>0</v>
      </c>
      <c r="X348" s="16">
        <f t="shared" si="78"/>
        <v>90</v>
      </c>
      <c r="Y348" s="16">
        <f t="shared" si="78"/>
        <v>0</v>
      </c>
      <c r="Z348" s="16">
        <f t="shared" si="78"/>
        <v>180</v>
      </c>
      <c r="AA348" s="16">
        <f t="shared" si="78"/>
        <v>0</v>
      </c>
      <c r="AB348" s="16">
        <f t="shared" si="78"/>
        <v>211</v>
      </c>
      <c r="AC348" s="16">
        <f t="shared" si="78"/>
        <v>0</v>
      </c>
      <c r="AD348" s="16">
        <f t="shared" si="78"/>
        <v>9</v>
      </c>
      <c r="AE348" s="16">
        <f t="shared" si="78"/>
        <v>16</v>
      </c>
      <c r="AF348" s="16">
        <f t="shared" si="78"/>
        <v>12</v>
      </c>
      <c r="AG348" s="16">
        <f t="shared" si="78"/>
        <v>16</v>
      </c>
      <c r="AH348" s="16">
        <f t="shared" si="78"/>
        <v>14</v>
      </c>
      <c r="AI348" s="16">
        <f t="shared" si="78"/>
        <v>0</v>
      </c>
      <c r="AJ348" s="16">
        <v>1.3</v>
      </c>
      <c r="AK348" s="16">
        <v>6.5</v>
      </c>
      <c r="AL348" s="16">
        <f>AL327+AL336</f>
        <v>0</v>
      </c>
    </row>
    <row r="349" spans="1:39" x14ac:dyDescent="1.1499999999999999">
      <c r="A349" s="16"/>
      <c r="B349" s="3" t="s">
        <v>143</v>
      </c>
      <c r="C349" s="16">
        <f t="shared" ref="C349:AL349" si="79">C336+C344</f>
        <v>155</v>
      </c>
      <c r="D349" s="16">
        <f t="shared" si="79"/>
        <v>125</v>
      </c>
      <c r="E349" s="16">
        <f t="shared" si="79"/>
        <v>5</v>
      </c>
      <c r="F349" s="16">
        <f t="shared" si="79"/>
        <v>10</v>
      </c>
      <c r="G349" s="16">
        <f t="shared" si="79"/>
        <v>5</v>
      </c>
      <c r="H349" s="16">
        <f t="shared" si="79"/>
        <v>0</v>
      </c>
      <c r="I349" s="16">
        <f t="shared" si="79"/>
        <v>61</v>
      </c>
      <c r="J349" s="16">
        <f t="shared" si="79"/>
        <v>249</v>
      </c>
      <c r="K349" s="16">
        <f t="shared" si="79"/>
        <v>306</v>
      </c>
      <c r="L349" s="16">
        <f t="shared" si="79"/>
        <v>171</v>
      </c>
      <c r="M349" s="16">
        <f t="shared" si="79"/>
        <v>0</v>
      </c>
      <c r="N349" s="16">
        <f t="shared" si="79"/>
        <v>0</v>
      </c>
      <c r="O349" s="16">
        <f t="shared" si="79"/>
        <v>0</v>
      </c>
      <c r="P349" s="16">
        <f t="shared" si="79"/>
        <v>16.5</v>
      </c>
      <c r="Q349" s="16">
        <f t="shared" si="79"/>
        <v>0</v>
      </c>
      <c r="R349" s="16">
        <f t="shared" si="79"/>
        <v>9</v>
      </c>
      <c r="S349" s="16">
        <f t="shared" si="79"/>
        <v>0</v>
      </c>
      <c r="T349" s="16">
        <f t="shared" si="79"/>
        <v>0</v>
      </c>
      <c r="U349" s="16">
        <f t="shared" si="79"/>
        <v>0</v>
      </c>
      <c r="V349" s="16">
        <f t="shared" si="79"/>
        <v>55</v>
      </c>
      <c r="W349" s="16">
        <f t="shared" si="79"/>
        <v>0</v>
      </c>
      <c r="X349" s="16">
        <f t="shared" si="79"/>
        <v>90</v>
      </c>
      <c r="Y349" s="16">
        <f t="shared" si="79"/>
        <v>0</v>
      </c>
      <c r="Z349" s="16">
        <f t="shared" si="79"/>
        <v>180</v>
      </c>
      <c r="AA349" s="16">
        <f t="shared" si="79"/>
        <v>0</v>
      </c>
      <c r="AB349" s="16">
        <f t="shared" si="79"/>
        <v>0</v>
      </c>
      <c r="AC349" s="16">
        <f t="shared" si="79"/>
        <v>0</v>
      </c>
      <c r="AD349" s="16">
        <f t="shared" si="79"/>
        <v>9</v>
      </c>
      <c r="AE349" s="16">
        <f t="shared" si="79"/>
        <v>0</v>
      </c>
      <c r="AF349" s="16">
        <f t="shared" si="79"/>
        <v>12</v>
      </c>
      <c r="AG349" s="16">
        <f t="shared" si="79"/>
        <v>22</v>
      </c>
      <c r="AH349" s="16">
        <f t="shared" si="79"/>
        <v>14</v>
      </c>
      <c r="AI349" s="16">
        <f t="shared" si="79"/>
        <v>0</v>
      </c>
      <c r="AJ349" s="16">
        <v>1.5</v>
      </c>
      <c r="AK349" s="16">
        <v>7</v>
      </c>
      <c r="AL349" s="16">
        <f t="shared" si="79"/>
        <v>0</v>
      </c>
    </row>
    <row r="350" spans="1:39" x14ac:dyDescent="1.1499999999999999">
      <c r="A350" s="56" t="s">
        <v>160</v>
      </c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</row>
    <row r="351" spans="1:39" ht="74.25" customHeight="1" x14ac:dyDescent="1.1499999999999999">
      <c r="A351" s="57" t="s">
        <v>36</v>
      </c>
      <c r="B351" s="56" t="s">
        <v>20</v>
      </c>
      <c r="C351" s="55" t="s">
        <v>33</v>
      </c>
      <c r="D351" s="55" t="s">
        <v>9</v>
      </c>
      <c r="E351" s="55" t="s">
        <v>52</v>
      </c>
      <c r="F351" s="55" t="s">
        <v>96</v>
      </c>
      <c r="G351" s="55" t="s">
        <v>87</v>
      </c>
      <c r="H351" s="55" t="s">
        <v>88</v>
      </c>
      <c r="I351" s="55" t="s">
        <v>89</v>
      </c>
      <c r="J351" s="55" t="s">
        <v>53</v>
      </c>
      <c r="K351" s="55" t="s">
        <v>54</v>
      </c>
      <c r="L351" s="55" t="s">
        <v>129</v>
      </c>
      <c r="M351" s="55" t="s">
        <v>127</v>
      </c>
      <c r="N351" s="55" t="s">
        <v>92</v>
      </c>
      <c r="O351" s="55" t="s">
        <v>55</v>
      </c>
      <c r="P351" s="55" t="s">
        <v>130</v>
      </c>
      <c r="Q351" s="55" t="s">
        <v>132</v>
      </c>
      <c r="R351" s="55" t="s">
        <v>93</v>
      </c>
      <c r="S351" s="55" t="s">
        <v>71</v>
      </c>
      <c r="T351" s="55" t="s">
        <v>65</v>
      </c>
      <c r="U351" s="55" t="s">
        <v>62</v>
      </c>
      <c r="V351" s="55" t="s">
        <v>59</v>
      </c>
      <c r="W351" s="55" t="s">
        <v>94</v>
      </c>
      <c r="X351" s="55" t="s">
        <v>128</v>
      </c>
      <c r="Y351" s="55" t="s">
        <v>91</v>
      </c>
      <c r="Z351" s="55" t="s">
        <v>90</v>
      </c>
      <c r="AA351" s="55" t="s">
        <v>66</v>
      </c>
      <c r="AB351" s="55" t="s">
        <v>137</v>
      </c>
      <c r="AC351" s="55" t="s">
        <v>58</v>
      </c>
      <c r="AD351" s="55" t="s">
        <v>60</v>
      </c>
      <c r="AE351" s="55" t="s">
        <v>61</v>
      </c>
      <c r="AF351" s="55" t="s">
        <v>138</v>
      </c>
      <c r="AG351" s="55" t="s">
        <v>56</v>
      </c>
      <c r="AH351" s="55" t="s">
        <v>57</v>
      </c>
      <c r="AI351" s="55" t="s">
        <v>67</v>
      </c>
      <c r="AJ351" s="55" t="s">
        <v>68</v>
      </c>
      <c r="AK351" s="55" t="s">
        <v>63</v>
      </c>
      <c r="AL351" s="55" t="s">
        <v>64</v>
      </c>
    </row>
    <row r="352" spans="1:39" ht="409.6" customHeight="1" x14ac:dyDescent="1.1499999999999999">
      <c r="A352" s="57"/>
      <c r="B352" s="56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</row>
    <row r="353" spans="1:38" x14ac:dyDescent="1.1499999999999999">
      <c r="A353" s="16">
        <v>1</v>
      </c>
      <c r="B353" s="2">
        <v>2</v>
      </c>
      <c r="C353" s="16">
        <v>3</v>
      </c>
      <c r="D353" s="16">
        <v>4</v>
      </c>
      <c r="E353" s="16">
        <v>5</v>
      </c>
      <c r="F353" s="16">
        <v>6</v>
      </c>
      <c r="G353" s="16">
        <v>7</v>
      </c>
      <c r="H353" s="16">
        <v>8</v>
      </c>
      <c r="I353" s="16">
        <v>9</v>
      </c>
      <c r="J353" s="16">
        <v>10</v>
      </c>
      <c r="K353" s="16">
        <v>11</v>
      </c>
      <c r="L353" s="16">
        <v>12</v>
      </c>
      <c r="M353" s="16">
        <v>13</v>
      </c>
      <c r="N353" s="16">
        <v>14</v>
      </c>
      <c r="O353" s="16">
        <v>15</v>
      </c>
      <c r="P353" s="16">
        <v>16</v>
      </c>
      <c r="Q353" s="16">
        <v>17</v>
      </c>
      <c r="R353" s="16">
        <v>18</v>
      </c>
      <c r="S353" s="16">
        <v>19</v>
      </c>
      <c r="T353" s="16">
        <v>20</v>
      </c>
      <c r="U353" s="16">
        <v>21</v>
      </c>
      <c r="V353" s="16">
        <v>22</v>
      </c>
      <c r="W353" s="16">
        <v>23</v>
      </c>
      <c r="X353" s="16">
        <v>24</v>
      </c>
      <c r="Y353" s="16">
        <v>25</v>
      </c>
      <c r="Z353" s="16">
        <v>26</v>
      </c>
      <c r="AA353" s="16">
        <v>27</v>
      </c>
      <c r="AB353" s="16">
        <v>28</v>
      </c>
      <c r="AC353" s="16">
        <v>29</v>
      </c>
      <c r="AD353" s="16">
        <v>30</v>
      </c>
      <c r="AE353" s="16">
        <v>31</v>
      </c>
      <c r="AF353" s="16">
        <v>32</v>
      </c>
      <c r="AG353" s="16">
        <v>33</v>
      </c>
      <c r="AH353" s="16">
        <v>34</v>
      </c>
      <c r="AI353" s="16">
        <v>35</v>
      </c>
      <c r="AJ353" s="16">
        <v>36</v>
      </c>
      <c r="AK353" s="16">
        <v>37</v>
      </c>
      <c r="AL353" s="16">
        <v>38</v>
      </c>
    </row>
    <row r="354" spans="1:38" x14ac:dyDescent="1.1499999999999999">
      <c r="A354" s="56" t="s">
        <v>7</v>
      </c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</row>
    <row r="355" spans="1:38" x14ac:dyDescent="1.1499999999999999">
      <c r="A355" s="16">
        <v>54</v>
      </c>
      <c r="B355" s="3" t="s">
        <v>120</v>
      </c>
      <c r="C355" s="16"/>
      <c r="D355" s="16"/>
      <c r="E355" s="16"/>
      <c r="F355" s="16"/>
      <c r="G355" s="16">
        <v>50</v>
      </c>
      <c r="H355" s="16"/>
      <c r="I355" s="16"/>
      <c r="J355" s="16"/>
      <c r="K355" s="16"/>
      <c r="L355" s="16"/>
      <c r="M355" s="16"/>
      <c r="N355" s="16"/>
      <c r="O355" s="16"/>
      <c r="P355" s="16">
        <v>5</v>
      </c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>
        <v>105</v>
      </c>
      <c r="AC355" s="16"/>
      <c r="AD355" s="16"/>
      <c r="AE355" s="16"/>
      <c r="AF355" s="16"/>
      <c r="AG355" s="16">
        <v>6</v>
      </c>
      <c r="AH355" s="16"/>
      <c r="AI355" s="16"/>
      <c r="AJ355" s="16"/>
      <c r="AK355" s="16"/>
      <c r="AL355" s="16"/>
    </row>
    <row r="356" spans="1:38" x14ac:dyDescent="1.1499999999999999">
      <c r="A356" s="4">
        <v>7</v>
      </c>
      <c r="B356" s="3" t="s">
        <v>152</v>
      </c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>
        <v>31</v>
      </c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</row>
    <row r="357" spans="1:38" ht="166.5" x14ac:dyDescent="1.1499999999999999">
      <c r="A357" s="16">
        <v>2</v>
      </c>
      <c r="B357" s="3" t="s">
        <v>41</v>
      </c>
      <c r="C357" s="16"/>
      <c r="D357" s="16"/>
      <c r="E357" s="16"/>
      <c r="F357" s="16"/>
      <c r="G357" s="16"/>
      <c r="H357" s="16"/>
      <c r="I357" s="16"/>
      <c r="J357" s="16"/>
      <c r="K357" s="5"/>
      <c r="L357" s="5"/>
      <c r="M357" s="5"/>
      <c r="N357" s="16"/>
      <c r="O357" s="16"/>
      <c r="P357" s="16">
        <v>25</v>
      </c>
      <c r="Q357" s="16"/>
      <c r="R357" s="16"/>
      <c r="S357" s="16">
        <v>3.5</v>
      </c>
      <c r="T357" s="16"/>
      <c r="U357" s="16"/>
      <c r="V357" s="16"/>
      <c r="W357" s="16"/>
      <c r="X357" s="16"/>
      <c r="Y357" s="16"/>
      <c r="Z357" s="16"/>
      <c r="AA357" s="16"/>
      <c r="AB357" s="16">
        <v>120</v>
      </c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</row>
    <row r="358" spans="1:38" x14ac:dyDescent="1.1499999999999999">
      <c r="A358" s="4">
        <v>3</v>
      </c>
      <c r="B358" s="3" t="s">
        <v>138</v>
      </c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>
        <v>12</v>
      </c>
      <c r="AG358" s="16"/>
      <c r="AH358" s="16"/>
      <c r="AI358" s="16"/>
      <c r="AJ358" s="16"/>
      <c r="AK358" s="16"/>
      <c r="AL358" s="16"/>
    </row>
    <row r="359" spans="1:38" x14ac:dyDescent="1.1499999999999999">
      <c r="A359" s="16" t="s">
        <v>37</v>
      </c>
      <c r="B359" s="3" t="s">
        <v>9</v>
      </c>
      <c r="C359" s="16"/>
      <c r="D359" s="16">
        <v>30</v>
      </c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</row>
    <row r="360" spans="1:38" x14ac:dyDescent="1.1499999999999999">
      <c r="A360" s="16" t="s">
        <v>37</v>
      </c>
      <c r="B360" s="3" t="s">
        <v>33</v>
      </c>
      <c r="C360" s="16">
        <v>90</v>
      </c>
      <c r="D360" s="16"/>
      <c r="E360" s="16"/>
      <c r="F360" s="16"/>
      <c r="G360" s="16"/>
      <c r="H360" s="16"/>
      <c r="I360" s="16"/>
      <c r="J360" s="16"/>
      <c r="K360" s="5"/>
      <c r="L360" s="5"/>
      <c r="M360" s="5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</row>
    <row r="361" spans="1:38" x14ac:dyDescent="1.1499999999999999">
      <c r="A361" s="16"/>
      <c r="B361" s="3" t="s">
        <v>34</v>
      </c>
      <c r="C361" s="16">
        <f t="shared" ref="C361:AL361" si="80">SUM(C355:C360)</f>
        <v>90</v>
      </c>
      <c r="D361" s="16">
        <f t="shared" si="80"/>
        <v>30</v>
      </c>
      <c r="E361" s="16">
        <f t="shared" si="80"/>
        <v>0</v>
      </c>
      <c r="F361" s="16">
        <f t="shared" si="80"/>
        <v>0</v>
      </c>
      <c r="G361" s="16">
        <f t="shared" si="80"/>
        <v>50</v>
      </c>
      <c r="H361" s="16">
        <f t="shared" si="80"/>
        <v>0</v>
      </c>
      <c r="I361" s="16">
        <f t="shared" si="80"/>
        <v>0</v>
      </c>
      <c r="J361" s="16">
        <f t="shared" si="80"/>
        <v>0</v>
      </c>
      <c r="K361" s="16">
        <f t="shared" si="80"/>
        <v>0</v>
      </c>
      <c r="L361" s="16">
        <f t="shared" si="80"/>
        <v>0</v>
      </c>
      <c r="M361" s="16">
        <f t="shared" si="80"/>
        <v>0</v>
      </c>
      <c r="N361" s="16">
        <f t="shared" si="80"/>
        <v>0</v>
      </c>
      <c r="O361" s="16">
        <f t="shared" si="80"/>
        <v>0</v>
      </c>
      <c r="P361" s="16">
        <f t="shared" si="80"/>
        <v>30</v>
      </c>
      <c r="Q361" s="16">
        <f t="shared" si="80"/>
        <v>0</v>
      </c>
      <c r="R361" s="16">
        <f t="shared" si="80"/>
        <v>0</v>
      </c>
      <c r="S361" s="16">
        <f t="shared" si="80"/>
        <v>3.5</v>
      </c>
      <c r="T361" s="16">
        <f t="shared" si="80"/>
        <v>0</v>
      </c>
      <c r="U361" s="16">
        <f t="shared" si="80"/>
        <v>0</v>
      </c>
      <c r="V361" s="16">
        <f t="shared" si="80"/>
        <v>0</v>
      </c>
      <c r="W361" s="16">
        <f t="shared" si="80"/>
        <v>0</v>
      </c>
      <c r="X361" s="16">
        <f t="shared" si="80"/>
        <v>0</v>
      </c>
      <c r="Y361" s="16">
        <f t="shared" si="80"/>
        <v>0</v>
      </c>
      <c r="Z361" s="16">
        <f t="shared" si="80"/>
        <v>0</v>
      </c>
      <c r="AA361" s="16">
        <f t="shared" si="80"/>
        <v>31</v>
      </c>
      <c r="AB361" s="16">
        <f t="shared" si="80"/>
        <v>225</v>
      </c>
      <c r="AC361" s="16">
        <f t="shared" si="80"/>
        <v>0</v>
      </c>
      <c r="AD361" s="16">
        <f t="shared" si="80"/>
        <v>0</v>
      </c>
      <c r="AE361" s="16">
        <f t="shared" si="80"/>
        <v>0</v>
      </c>
      <c r="AF361" s="16">
        <f t="shared" si="80"/>
        <v>12</v>
      </c>
      <c r="AG361" s="16">
        <f t="shared" si="80"/>
        <v>6</v>
      </c>
      <c r="AH361" s="16">
        <f t="shared" si="80"/>
        <v>0</v>
      </c>
      <c r="AI361" s="16">
        <f t="shared" si="80"/>
        <v>0</v>
      </c>
      <c r="AJ361" s="16">
        <f t="shared" si="80"/>
        <v>0</v>
      </c>
      <c r="AK361" s="16">
        <f t="shared" si="80"/>
        <v>0</v>
      </c>
      <c r="AL361" s="16">
        <f t="shared" si="80"/>
        <v>0</v>
      </c>
    </row>
    <row r="362" spans="1:38" x14ac:dyDescent="1.1499999999999999">
      <c r="A362" s="56" t="s">
        <v>10</v>
      </c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</row>
    <row r="363" spans="1:38" ht="132.75" x14ac:dyDescent="1.1499999999999999">
      <c r="A363" s="16">
        <v>100</v>
      </c>
      <c r="B363" s="17" t="s">
        <v>164</v>
      </c>
      <c r="C363" s="12"/>
      <c r="D363" s="12"/>
      <c r="E363" s="12"/>
      <c r="F363" s="12"/>
      <c r="G363" s="12"/>
      <c r="H363" s="12"/>
      <c r="I363" s="12"/>
      <c r="J363" s="12"/>
      <c r="K363" s="12">
        <v>182</v>
      </c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</row>
    <row r="364" spans="1:38" ht="166.5" x14ac:dyDescent="1.1499999999999999">
      <c r="A364" s="16">
        <v>28</v>
      </c>
      <c r="B364" s="3" t="s">
        <v>105</v>
      </c>
      <c r="C364" s="16"/>
      <c r="D364" s="16"/>
      <c r="E364" s="16"/>
      <c r="F364" s="16"/>
      <c r="G364" s="16"/>
      <c r="H364" s="16"/>
      <c r="I364" s="16"/>
      <c r="J364" s="16">
        <v>37</v>
      </c>
      <c r="K364" s="16">
        <v>123</v>
      </c>
      <c r="L364" s="16"/>
      <c r="M364" s="16"/>
      <c r="N364" s="16"/>
      <c r="O364" s="16"/>
      <c r="P364" s="16">
        <v>3</v>
      </c>
      <c r="Q364" s="16"/>
      <c r="R364" s="16">
        <v>4</v>
      </c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>
        <v>9</v>
      </c>
      <c r="AE364" s="16"/>
      <c r="AF364" s="16"/>
      <c r="AG364" s="16">
        <v>5</v>
      </c>
      <c r="AH364" s="16"/>
      <c r="AI364" s="16"/>
      <c r="AJ364" s="16"/>
      <c r="AK364" s="16"/>
      <c r="AL364" s="16"/>
    </row>
    <row r="365" spans="1:38" x14ac:dyDescent="1.1499999999999999">
      <c r="A365" s="12">
        <v>39</v>
      </c>
      <c r="B365" s="13" t="s">
        <v>154</v>
      </c>
      <c r="C365" s="12"/>
      <c r="D365" s="12"/>
      <c r="E365" s="12">
        <v>4</v>
      </c>
      <c r="F365" s="12"/>
      <c r="G365" s="12"/>
      <c r="H365" s="12"/>
      <c r="I365" s="12"/>
      <c r="J365" s="12"/>
      <c r="K365" s="12">
        <v>18</v>
      </c>
      <c r="L365" s="12"/>
      <c r="M365" s="12"/>
      <c r="N365" s="12"/>
      <c r="O365" s="12"/>
      <c r="P365" s="12"/>
      <c r="Q365" s="12"/>
      <c r="R365" s="12">
        <v>5</v>
      </c>
      <c r="S365" s="12"/>
      <c r="T365" s="12"/>
      <c r="U365" s="12"/>
      <c r="V365" s="12">
        <v>108</v>
      </c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>
        <v>5</v>
      </c>
      <c r="AI365" s="12"/>
      <c r="AJ365" s="12"/>
      <c r="AK365" s="12"/>
      <c r="AL365" s="12"/>
    </row>
    <row r="366" spans="1:38" ht="166.5" x14ac:dyDescent="1.1499999999999999">
      <c r="A366" s="16">
        <v>24</v>
      </c>
      <c r="B366" s="3" t="s">
        <v>84</v>
      </c>
      <c r="C366" s="16"/>
      <c r="D366" s="16"/>
      <c r="E366" s="16"/>
      <c r="F366" s="16"/>
      <c r="G366" s="16"/>
      <c r="H366" s="16"/>
      <c r="I366" s="16">
        <v>61</v>
      </c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>
        <v>6</v>
      </c>
      <c r="AH366" s="16"/>
      <c r="AI366" s="16"/>
      <c r="AJ366" s="16"/>
      <c r="AK366" s="16"/>
      <c r="AL366" s="16"/>
    </row>
    <row r="367" spans="1:38" x14ac:dyDescent="1.1499999999999999">
      <c r="A367" s="16">
        <v>36</v>
      </c>
      <c r="B367" s="3" t="s">
        <v>40</v>
      </c>
      <c r="C367" s="16"/>
      <c r="D367" s="16"/>
      <c r="E367" s="16"/>
      <c r="F367" s="16"/>
      <c r="G367" s="16"/>
      <c r="H367" s="16"/>
      <c r="I367" s="16"/>
      <c r="J367" s="16"/>
      <c r="K367" s="5"/>
      <c r="L367" s="5"/>
      <c r="M367" s="5"/>
      <c r="N367" s="16"/>
      <c r="O367" s="16"/>
      <c r="P367" s="16">
        <v>25</v>
      </c>
      <c r="Q367" s="16"/>
      <c r="R367" s="16"/>
      <c r="S367" s="16"/>
      <c r="T367" s="16"/>
      <c r="U367" s="16">
        <v>2</v>
      </c>
      <c r="V367" s="16"/>
      <c r="W367" s="16"/>
      <c r="X367" s="16"/>
      <c r="Y367" s="16"/>
      <c r="Z367" s="16"/>
      <c r="AA367" s="16"/>
      <c r="AB367" s="16">
        <v>100</v>
      </c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</row>
    <row r="368" spans="1:38" ht="166.5" x14ac:dyDescent="1.1499999999999999">
      <c r="A368" s="16">
        <v>101</v>
      </c>
      <c r="B368" s="3" t="s">
        <v>153</v>
      </c>
      <c r="C368" s="16"/>
      <c r="D368" s="16"/>
      <c r="E368" s="16">
        <v>54</v>
      </c>
      <c r="F368" s="16"/>
      <c r="G368" s="16"/>
      <c r="H368" s="16"/>
      <c r="I368" s="16"/>
      <c r="J368" s="16"/>
      <c r="K368" s="5"/>
      <c r="L368" s="5"/>
      <c r="M368" s="5"/>
      <c r="N368" s="16"/>
      <c r="O368" s="16"/>
      <c r="P368" s="16">
        <v>6</v>
      </c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>
        <v>46</v>
      </c>
      <c r="AD368" s="16"/>
      <c r="AE368" s="16"/>
      <c r="AF368" s="16"/>
      <c r="AG368" s="16">
        <v>2</v>
      </c>
      <c r="AH368" s="16">
        <v>0.2</v>
      </c>
      <c r="AI368" s="16">
        <v>7</v>
      </c>
      <c r="AJ368" s="16"/>
      <c r="AK368" s="16"/>
      <c r="AL368" s="16">
        <v>1.5</v>
      </c>
    </row>
    <row r="369" spans="1:39" x14ac:dyDescent="1.1499999999999999">
      <c r="A369" s="16" t="s">
        <v>37</v>
      </c>
      <c r="B369" s="3" t="s">
        <v>33</v>
      </c>
      <c r="C369" s="16">
        <v>90</v>
      </c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</row>
    <row r="370" spans="1:39" x14ac:dyDescent="1.1499999999999999">
      <c r="A370" s="16" t="s">
        <v>37</v>
      </c>
      <c r="B370" s="3" t="s">
        <v>9</v>
      </c>
      <c r="C370" s="16"/>
      <c r="D370" s="16">
        <v>80</v>
      </c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</row>
    <row r="371" spans="1:39" x14ac:dyDescent="1.1499999999999999">
      <c r="A371" s="16"/>
      <c r="B371" s="3" t="s">
        <v>34</v>
      </c>
      <c r="C371" s="16">
        <f t="shared" ref="C371:AL371" si="81">SUM(C363:C370)</f>
        <v>90</v>
      </c>
      <c r="D371" s="16">
        <f t="shared" si="81"/>
        <v>80</v>
      </c>
      <c r="E371" s="16">
        <f t="shared" si="81"/>
        <v>58</v>
      </c>
      <c r="F371" s="16">
        <f t="shared" si="81"/>
        <v>0</v>
      </c>
      <c r="G371" s="16">
        <f t="shared" si="81"/>
        <v>0</v>
      </c>
      <c r="H371" s="16">
        <f t="shared" si="81"/>
        <v>0</v>
      </c>
      <c r="I371" s="16">
        <f t="shared" si="81"/>
        <v>61</v>
      </c>
      <c r="J371" s="16">
        <f t="shared" si="81"/>
        <v>37</v>
      </c>
      <c r="K371" s="16">
        <f t="shared" si="81"/>
        <v>323</v>
      </c>
      <c r="L371" s="16">
        <f t="shared" si="81"/>
        <v>0</v>
      </c>
      <c r="M371" s="16">
        <f t="shared" si="81"/>
        <v>0</v>
      </c>
      <c r="N371" s="16">
        <f t="shared" si="81"/>
        <v>0</v>
      </c>
      <c r="O371" s="16">
        <f t="shared" si="81"/>
        <v>0</v>
      </c>
      <c r="P371" s="16">
        <f t="shared" si="81"/>
        <v>34</v>
      </c>
      <c r="Q371" s="16">
        <f t="shared" si="81"/>
        <v>0</v>
      </c>
      <c r="R371" s="16">
        <f t="shared" si="81"/>
        <v>9</v>
      </c>
      <c r="S371" s="16">
        <f t="shared" si="81"/>
        <v>0</v>
      </c>
      <c r="T371" s="16">
        <f t="shared" si="81"/>
        <v>0</v>
      </c>
      <c r="U371" s="16">
        <f t="shared" si="81"/>
        <v>2</v>
      </c>
      <c r="V371" s="16">
        <f t="shared" si="81"/>
        <v>108</v>
      </c>
      <c r="W371" s="16">
        <f t="shared" si="81"/>
        <v>0</v>
      </c>
      <c r="X371" s="16">
        <f t="shared" si="81"/>
        <v>0</v>
      </c>
      <c r="Y371" s="16">
        <f t="shared" si="81"/>
        <v>0</v>
      </c>
      <c r="Z371" s="16">
        <f t="shared" si="81"/>
        <v>0</v>
      </c>
      <c r="AA371" s="16">
        <f t="shared" si="81"/>
        <v>0</v>
      </c>
      <c r="AB371" s="16">
        <f t="shared" si="81"/>
        <v>100</v>
      </c>
      <c r="AC371" s="16">
        <f t="shared" si="81"/>
        <v>46</v>
      </c>
      <c r="AD371" s="16">
        <f t="shared" si="81"/>
        <v>9</v>
      </c>
      <c r="AE371" s="16">
        <f t="shared" si="81"/>
        <v>0</v>
      </c>
      <c r="AF371" s="16">
        <f t="shared" si="81"/>
        <v>0</v>
      </c>
      <c r="AG371" s="16">
        <f t="shared" si="81"/>
        <v>13</v>
      </c>
      <c r="AH371" s="16">
        <f t="shared" si="81"/>
        <v>5.2</v>
      </c>
      <c r="AI371" s="16">
        <f t="shared" si="81"/>
        <v>7</v>
      </c>
      <c r="AJ371" s="16">
        <f t="shared" si="81"/>
        <v>0</v>
      </c>
      <c r="AK371" s="16">
        <f t="shared" si="81"/>
        <v>0</v>
      </c>
      <c r="AL371" s="16">
        <f t="shared" si="81"/>
        <v>1.5</v>
      </c>
    </row>
    <row r="372" spans="1:39" x14ac:dyDescent="1.1499999999999999">
      <c r="A372" s="57" t="s">
        <v>35</v>
      </c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</row>
    <row r="373" spans="1:39" ht="166.5" x14ac:dyDescent="1.1499999999999999">
      <c r="A373" s="12" t="s">
        <v>37</v>
      </c>
      <c r="B373" s="13" t="s">
        <v>157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>
        <v>50</v>
      </c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</row>
    <row r="374" spans="1:39" ht="166.5" x14ac:dyDescent="1.1499999999999999">
      <c r="A374" s="16">
        <v>56</v>
      </c>
      <c r="B374" s="3" t="s">
        <v>75</v>
      </c>
      <c r="C374" s="16"/>
      <c r="D374" s="16"/>
      <c r="E374" s="16"/>
      <c r="F374" s="16"/>
      <c r="G374" s="16"/>
      <c r="H374" s="16"/>
      <c r="I374" s="16"/>
      <c r="J374" s="16"/>
      <c r="K374" s="16">
        <v>19</v>
      </c>
      <c r="L374" s="16"/>
      <c r="M374" s="16"/>
      <c r="N374" s="16"/>
      <c r="O374" s="16"/>
      <c r="P374" s="16">
        <v>0.6</v>
      </c>
      <c r="Q374" s="16"/>
      <c r="R374" s="16">
        <v>4</v>
      </c>
      <c r="S374" s="16"/>
      <c r="T374" s="16"/>
      <c r="U374" s="16"/>
      <c r="V374" s="16"/>
      <c r="W374" s="16"/>
      <c r="X374" s="16"/>
      <c r="Y374" s="16"/>
      <c r="Z374" s="16">
        <v>242</v>
      </c>
      <c r="AA374" s="16"/>
      <c r="AB374" s="16"/>
      <c r="AC374" s="16"/>
      <c r="AD374" s="16"/>
      <c r="AE374" s="16"/>
      <c r="AF374" s="16"/>
      <c r="AG374" s="16">
        <v>4</v>
      </c>
      <c r="AH374" s="16"/>
      <c r="AI374" s="16"/>
      <c r="AJ374" s="16"/>
      <c r="AK374" s="16"/>
      <c r="AL374" s="16"/>
    </row>
    <row r="375" spans="1:39" ht="166.5" x14ac:dyDescent="1.1499999999999999">
      <c r="A375" s="16">
        <v>10.102</v>
      </c>
      <c r="B375" s="3" t="s">
        <v>159</v>
      </c>
      <c r="C375" s="16"/>
      <c r="D375" s="16"/>
      <c r="E375" s="16"/>
      <c r="F375" s="16"/>
      <c r="G375" s="16"/>
      <c r="H375" s="16"/>
      <c r="I375" s="16"/>
      <c r="J375" s="16">
        <v>236</v>
      </c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>
        <v>28</v>
      </c>
      <c r="AC375" s="16"/>
      <c r="AD375" s="16"/>
      <c r="AE375" s="16"/>
      <c r="AF375" s="16"/>
      <c r="AG375" s="16">
        <v>7</v>
      </c>
      <c r="AH375" s="16"/>
      <c r="AI375" s="16"/>
      <c r="AJ375" s="16"/>
      <c r="AK375" s="16"/>
      <c r="AL375" s="16"/>
    </row>
    <row r="376" spans="1:39" x14ac:dyDescent="1.1499999999999999">
      <c r="A376" s="16">
        <v>14</v>
      </c>
      <c r="B376" s="3" t="s">
        <v>149</v>
      </c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>
        <v>200</v>
      </c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</row>
    <row r="377" spans="1:39" x14ac:dyDescent="1.1499999999999999">
      <c r="A377" s="16" t="s">
        <v>37</v>
      </c>
      <c r="B377" s="3" t="s">
        <v>33</v>
      </c>
      <c r="C377" s="16">
        <v>65</v>
      </c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</row>
    <row r="378" spans="1:39" x14ac:dyDescent="1.1499999999999999">
      <c r="A378" s="16" t="s">
        <v>37</v>
      </c>
      <c r="B378" s="3" t="s">
        <v>9</v>
      </c>
      <c r="C378" s="16"/>
      <c r="D378" s="16">
        <v>45</v>
      </c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</row>
    <row r="379" spans="1:39" x14ac:dyDescent="1.1499999999999999">
      <c r="A379" s="16"/>
      <c r="B379" s="3" t="s">
        <v>34</v>
      </c>
      <c r="C379" s="16">
        <f>C373+C374+C375+C376+C377+C378</f>
        <v>65</v>
      </c>
      <c r="D379" s="16">
        <f t="shared" ref="D379:AL379" si="82">D373+D374+D375+D376+D377+D378</f>
        <v>45</v>
      </c>
      <c r="E379" s="16">
        <f t="shared" si="82"/>
        <v>0</v>
      </c>
      <c r="F379" s="16">
        <f t="shared" si="82"/>
        <v>0</v>
      </c>
      <c r="G379" s="16">
        <f t="shared" si="82"/>
        <v>0</v>
      </c>
      <c r="H379" s="16">
        <f t="shared" si="82"/>
        <v>0</v>
      </c>
      <c r="I379" s="16">
        <f t="shared" si="82"/>
        <v>0</v>
      </c>
      <c r="J379" s="16">
        <f t="shared" si="82"/>
        <v>236</v>
      </c>
      <c r="K379" s="16">
        <f t="shared" si="82"/>
        <v>19</v>
      </c>
      <c r="L379" s="16">
        <f t="shared" si="82"/>
        <v>0</v>
      </c>
      <c r="M379" s="16">
        <f t="shared" si="82"/>
        <v>200</v>
      </c>
      <c r="N379" s="16">
        <f t="shared" si="82"/>
        <v>0</v>
      </c>
      <c r="O379" s="16">
        <f t="shared" si="82"/>
        <v>0</v>
      </c>
      <c r="P379" s="16">
        <f t="shared" si="82"/>
        <v>0.6</v>
      </c>
      <c r="Q379" s="16">
        <f t="shared" si="82"/>
        <v>50</v>
      </c>
      <c r="R379" s="16">
        <f t="shared" si="82"/>
        <v>4</v>
      </c>
      <c r="S379" s="16">
        <f t="shared" si="82"/>
        <v>0</v>
      </c>
      <c r="T379" s="16">
        <f t="shared" si="82"/>
        <v>0</v>
      </c>
      <c r="U379" s="16">
        <f t="shared" si="82"/>
        <v>0</v>
      </c>
      <c r="V379" s="16">
        <f t="shared" si="82"/>
        <v>0</v>
      </c>
      <c r="W379" s="16">
        <f t="shared" si="82"/>
        <v>0</v>
      </c>
      <c r="X379" s="16">
        <f t="shared" si="82"/>
        <v>0</v>
      </c>
      <c r="Y379" s="16">
        <f t="shared" si="82"/>
        <v>0</v>
      </c>
      <c r="Z379" s="16">
        <f t="shared" si="82"/>
        <v>242</v>
      </c>
      <c r="AA379" s="16">
        <f t="shared" si="82"/>
        <v>0</v>
      </c>
      <c r="AB379" s="16">
        <f t="shared" si="82"/>
        <v>28</v>
      </c>
      <c r="AC379" s="16">
        <f t="shared" si="82"/>
        <v>0</v>
      </c>
      <c r="AD379" s="16">
        <f t="shared" si="82"/>
        <v>0</v>
      </c>
      <c r="AE379" s="16">
        <f t="shared" si="82"/>
        <v>0</v>
      </c>
      <c r="AF379" s="16">
        <f t="shared" si="82"/>
        <v>0</v>
      </c>
      <c r="AG379" s="16">
        <f t="shared" si="82"/>
        <v>11</v>
      </c>
      <c r="AH379" s="16">
        <f t="shared" si="82"/>
        <v>0</v>
      </c>
      <c r="AI379" s="16">
        <f t="shared" si="82"/>
        <v>0</v>
      </c>
      <c r="AJ379" s="16">
        <f t="shared" si="82"/>
        <v>0</v>
      </c>
      <c r="AK379" s="16">
        <f t="shared" si="82"/>
        <v>0</v>
      </c>
      <c r="AL379" s="16">
        <f t="shared" si="82"/>
        <v>0</v>
      </c>
      <c r="AM379" s="16">
        <f>AM373+AM374+AM375+AM376+AM377+AM378</f>
        <v>0</v>
      </c>
    </row>
    <row r="380" spans="1:39" x14ac:dyDescent="1.1499999999999999">
      <c r="A380" s="16"/>
      <c r="B380" s="3" t="s">
        <v>69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</row>
    <row r="381" spans="1:39" x14ac:dyDescent="1.1499999999999999">
      <c r="A381" s="16"/>
      <c r="B381" s="3" t="s">
        <v>72</v>
      </c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</row>
    <row r="382" spans="1:39" ht="166.5" hidden="1" x14ac:dyDescent="1.1499999999999999">
      <c r="A382" s="16"/>
      <c r="B382" s="3" t="s">
        <v>113</v>
      </c>
      <c r="C382" s="16">
        <f t="shared" ref="C382:L382" si="83">C361+C371</f>
        <v>180</v>
      </c>
      <c r="D382" s="16">
        <f t="shared" si="83"/>
        <v>110</v>
      </c>
      <c r="E382" s="16">
        <f t="shared" si="83"/>
        <v>58</v>
      </c>
      <c r="F382" s="16">
        <f t="shared" si="83"/>
        <v>0</v>
      </c>
      <c r="G382" s="16">
        <f t="shared" si="83"/>
        <v>50</v>
      </c>
      <c r="H382" s="16">
        <f t="shared" si="83"/>
        <v>0</v>
      </c>
      <c r="I382" s="16">
        <f t="shared" si="83"/>
        <v>61</v>
      </c>
      <c r="J382" s="16">
        <f t="shared" si="83"/>
        <v>37</v>
      </c>
      <c r="K382" s="16">
        <f t="shared" si="83"/>
        <v>323</v>
      </c>
      <c r="L382" s="16">
        <f t="shared" si="83"/>
        <v>0</v>
      </c>
      <c r="M382" s="16"/>
      <c r="N382" s="16">
        <f>N361+N371</f>
        <v>0</v>
      </c>
      <c r="O382" s="16">
        <f>O361+O371</f>
        <v>0</v>
      </c>
      <c r="P382" s="16">
        <f>P361+P371</f>
        <v>64</v>
      </c>
      <c r="Q382" s="16"/>
      <c r="R382" s="16">
        <f t="shared" ref="R382:W382" si="84">R361+R371</f>
        <v>9</v>
      </c>
      <c r="S382" s="16">
        <f t="shared" si="84"/>
        <v>3.5</v>
      </c>
      <c r="T382" s="16">
        <f t="shared" si="84"/>
        <v>0</v>
      </c>
      <c r="U382" s="16">
        <f t="shared" si="84"/>
        <v>2</v>
      </c>
      <c r="V382" s="16">
        <f t="shared" si="84"/>
        <v>108</v>
      </c>
      <c r="W382" s="16">
        <f t="shared" si="84"/>
        <v>0</v>
      </c>
      <c r="X382" s="16"/>
      <c r="Y382" s="16">
        <f t="shared" ref="Y382:AI382" si="85">Y361+Y371</f>
        <v>0</v>
      </c>
      <c r="Z382" s="16">
        <f t="shared" si="85"/>
        <v>0</v>
      </c>
      <c r="AA382" s="16">
        <f t="shared" si="85"/>
        <v>31</v>
      </c>
      <c r="AB382" s="16">
        <f t="shared" si="85"/>
        <v>325</v>
      </c>
      <c r="AC382" s="16">
        <f t="shared" si="85"/>
        <v>46</v>
      </c>
      <c r="AD382" s="16">
        <f t="shared" si="85"/>
        <v>9</v>
      </c>
      <c r="AE382" s="16">
        <f t="shared" si="85"/>
        <v>0</v>
      </c>
      <c r="AF382" s="16">
        <f t="shared" si="85"/>
        <v>12</v>
      </c>
      <c r="AG382" s="16">
        <f t="shared" si="85"/>
        <v>19</v>
      </c>
      <c r="AH382" s="16">
        <f t="shared" si="85"/>
        <v>5.2</v>
      </c>
      <c r="AI382" s="16">
        <f t="shared" si="85"/>
        <v>7</v>
      </c>
      <c r="AJ382" s="16">
        <v>1.5</v>
      </c>
      <c r="AK382" s="16">
        <v>7</v>
      </c>
      <c r="AL382" s="16">
        <f>AL361+AL371</f>
        <v>1.5</v>
      </c>
      <c r="AM382" s="16">
        <f>AM361+AM371</f>
        <v>0</v>
      </c>
    </row>
    <row r="383" spans="1:39" x14ac:dyDescent="1.1499999999999999">
      <c r="A383" s="16"/>
      <c r="B383" s="3" t="s">
        <v>140</v>
      </c>
      <c r="C383" s="16">
        <f t="shared" ref="C383:AI383" si="86">C361+C371</f>
        <v>180</v>
      </c>
      <c r="D383" s="16">
        <f t="shared" si="86"/>
        <v>110</v>
      </c>
      <c r="E383" s="16">
        <f t="shared" si="86"/>
        <v>58</v>
      </c>
      <c r="F383" s="16">
        <f t="shared" si="86"/>
        <v>0</v>
      </c>
      <c r="G383" s="16">
        <f t="shared" si="86"/>
        <v>50</v>
      </c>
      <c r="H383" s="16">
        <f t="shared" si="86"/>
        <v>0</v>
      </c>
      <c r="I383" s="16">
        <f t="shared" si="86"/>
        <v>61</v>
      </c>
      <c r="J383" s="16">
        <f t="shared" si="86"/>
        <v>37</v>
      </c>
      <c r="K383" s="16">
        <f t="shared" si="86"/>
        <v>323</v>
      </c>
      <c r="L383" s="16">
        <f t="shared" si="86"/>
        <v>0</v>
      </c>
      <c r="M383" s="16">
        <f t="shared" si="86"/>
        <v>0</v>
      </c>
      <c r="N383" s="16">
        <f t="shared" si="86"/>
        <v>0</v>
      </c>
      <c r="O383" s="16">
        <f t="shared" si="86"/>
        <v>0</v>
      </c>
      <c r="P383" s="16">
        <f t="shared" si="86"/>
        <v>64</v>
      </c>
      <c r="Q383" s="16">
        <f t="shared" si="86"/>
        <v>0</v>
      </c>
      <c r="R383" s="16">
        <f t="shared" si="86"/>
        <v>9</v>
      </c>
      <c r="S383" s="16">
        <f t="shared" si="86"/>
        <v>3.5</v>
      </c>
      <c r="T383" s="16">
        <f t="shared" si="86"/>
        <v>0</v>
      </c>
      <c r="U383" s="16">
        <f t="shared" si="86"/>
        <v>2</v>
      </c>
      <c r="V383" s="16">
        <f t="shared" si="86"/>
        <v>108</v>
      </c>
      <c r="W383" s="16">
        <f t="shared" si="86"/>
        <v>0</v>
      </c>
      <c r="X383" s="16">
        <f t="shared" si="86"/>
        <v>0</v>
      </c>
      <c r="Y383" s="16">
        <f t="shared" si="86"/>
        <v>0</v>
      </c>
      <c r="Z383" s="16">
        <f t="shared" si="86"/>
        <v>0</v>
      </c>
      <c r="AA383" s="16">
        <f t="shared" si="86"/>
        <v>31</v>
      </c>
      <c r="AB383" s="16">
        <f t="shared" si="86"/>
        <v>325</v>
      </c>
      <c r="AC383" s="16">
        <f t="shared" si="86"/>
        <v>46</v>
      </c>
      <c r="AD383" s="16">
        <f t="shared" si="86"/>
        <v>9</v>
      </c>
      <c r="AE383" s="16">
        <f t="shared" si="86"/>
        <v>0</v>
      </c>
      <c r="AF383" s="16">
        <f t="shared" si="86"/>
        <v>12</v>
      </c>
      <c r="AG383" s="16">
        <f t="shared" si="86"/>
        <v>19</v>
      </c>
      <c r="AH383" s="16">
        <f t="shared" si="86"/>
        <v>5.2</v>
      </c>
      <c r="AI383" s="16">
        <f t="shared" si="86"/>
        <v>7</v>
      </c>
      <c r="AJ383" s="16">
        <v>1.3</v>
      </c>
      <c r="AK383" s="16">
        <v>6.5</v>
      </c>
      <c r="AL383" s="16">
        <f>AL361+AL371</f>
        <v>1.5</v>
      </c>
      <c r="AM383" s="16">
        <f>AM361+AM371</f>
        <v>0</v>
      </c>
    </row>
    <row r="384" spans="1:39" x14ac:dyDescent="1.1499999999999999">
      <c r="A384" s="16"/>
      <c r="B384" s="3" t="s">
        <v>143</v>
      </c>
      <c r="C384" s="16">
        <f t="shared" ref="C384:AI384" si="87">C371+C379</f>
        <v>155</v>
      </c>
      <c r="D384" s="16">
        <f t="shared" si="87"/>
        <v>125</v>
      </c>
      <c r="E384" s="16">
        <f t="shared" si="87"/>
        <v>58</v>
      </c>
      <c r="F384" s="16">
        <f t="shared" si="87"/>
        <v>0</v>
      </c>
      <c r="G384" s="16">
        <f t="shared" si="87"/>
        <v>0</v>
      </c>
      <c r="H384" s="16">
        <f t="shared" si="87"/>
        <v>0</v>
      </c>
      <c r="I384" s="16">
        <f t="shared" si="87"/>
        <v>61</v>
      </c>
      <c r="J384" s="16">
        <f t="shared" si="87"/>
        <v>273</v>
      </c>
      <c r="K384" s="16">
        <f t="shared" si="87"/>
        <v>342</v>
      </c>
      <c r="L384" s="16">
        <f t="shared" si="87"/>
        <v>0</v>
      </c>
      <c r="M384" s="16">
        <f t="shared" si="87"/>
        <v>200</v>
      </c>
      <c r="N384" s="16">
        <f t="shared" si="87"/>
        <v>0</v>
      </c>
      <c r="O384" s="16">
        <f t="shared" si="87"/>
        <v>0</v>
      </c>
      <c r="P384" s="16">
        <f t="shared" si="87"/>
        <v>34.6</v>
      </c>
      <c r="Q384" s="16">
        <f t="shared" si="87"/>
        <v>50</v>
      </c>
      <c r="R384" s="16">
        <f t="shared" si="87"/>
        <v>13</v>
      </c>
      <c r="S384" s="16">
        <f t="shared" si="87"/>
        <v>0</v>
      </c>
      <c r="T384" s="16">
        <f t="shared" si="87"/>
        <v>0</v>
      </c>
      <c r="U384" s="16">
        <f t="shared" si="87"/>
        <v>2</v>
      </c>
      <c r="V384" s="16">
        <f t="shared" si="87"/>
        <v>108</v>
      </c>
      <c r="W384" s="16">
        <f t="shared" si="87"/>
        <v>0</v>
      </c>
      <c r="X384" s="16">
        <f t="shared" si="87"/>
        <v>0</v>
      </c>
      <c r="Y384" s="16">
        <f t="shared" si="87"/>
        <v>0</v>
      </c>
      <c r="Z384" s="16">
        <f t="shared" si="87"/>
        <v>242</v>
      </c>
      <c r="AA384" s="16">
        <f t="shared" si="87"/>
        <v>0</v>
      </c>
      <c r="AB384" s="16">
        <f t="shared" si="87"/>
        <v>128</v>
      </c>
      <c r="AC384" s="16">
        <f t="shared" si="87"/>
        <v>46</v>
      </c>
      <c r="AD384" s="16">
        <f t="shared" si="87"/>
        <v>9</v>
      </c>
      <c r="AE384" s="16">
        <f t="shared" si="87"/>
        <v>0</v>
      </c>
      <c r="AF384" s="16">
        <f t="shared" si="87"/>
        <v>0</v>
      </c>
      <c r="AG384" s="16">
        <f t="shared" si="87"/>
        <v>24</v>
      </c>
      <c r="AH384" s="16">
        <f t="shared" si="87"/>
        <v>5.2</v>
      </c>
      <c r="AI384" s="16">
        <f t="shared" si="87"/>
        <v>7</v>
      </c>
      <c r="AJ384" s="16">
        <v>1.5</v>
      </c>
      <c r="AK384" s="16">
        <v>7</v>
      </c>
      <c r="AL384" s="16">
        <f>AL371+AL379</f>
        <v>1.5</v>
      </c>
      <c r="AM384" s="16"/>
    </row>
    <row r="385" spans="1:38" ht="75" customHeight="1" x14ac:dyDescent="1.1499999999999999">
      <c r="A385" s="56" t="s">
        <v>97</v>
      </c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</row>
    <row r="386" spans="1:38" x14ac:dyDescent="1.1499999999999999">
      <c r="A386" s="56" t="s">
        <v>161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</row>
    <row r="387" spans="1:38" ht="74.25" customHeight="1" x14ac:dyDescent="1.1499999999999999">
      <c r="A387" s="57" t="s">
        <v>36</v>
      </c>
      <c r="B387" s="56" t="s">
        <v>20</v>
      </c>
      <c r="C387" s="55" t="s">
        <v>33</v>
      </c>
      <c r="D387" s="55" t="s">
        <v>9</v>
      </c>
      <c r="E387" s="55" t="s">
        <v>52</v>
      </c>
      <c r="F387" s="55" t="s">
        <v>96</v>
      </c>
      <c r="G387" s="55" t="s">
        <v>87</v>
      </c>
      <c r="H387" s="55" t="s">
        <v>88</v>
      </c>
      <c r="I387" s="55" t="s">
        <v>89</v>
      </c>
      <c r="J387" s="55" t="s">
        <v>53</v>
      </c>
      <c r="K387" s="55" t="s">
        <v>54</v>
      </c>
      <c r="L387" s="55" t="s">
        <v>129</v>
      </c>
      <c r="M387" s="55" t="s">
        <v>127</v>
      </c>
      <c r="N387" s="55" t="s">
        <v>92</v>
      </c>
      <c r="O387" s="55" t="s">
        <v>55</v>
      </c>
      <c r="P387" s="55" t="s">
        <v>130</v>
      </c>
      <c r="Q387" s="55" t="s">
        <v>132</v>
      </c>
      <c r="R387" s="55" t="s">
        <v>93</v>
      </c>
      <c r="S387" s="55" t="s">
        <v>71</v>
      </c>
      <c r="T387" s="55" t="s">
        <v>65</v>
      </c>
      <c r="U387" s="55" t="s">
        <v>62</v>
      </c>
      <c r="V387" s="55" t="s">
        <v>59</v>
      </c>
      <c r="W387" s="55" t="s">
        <v>94</v>
      </c>
      <c r="X387" s="55" t="s">
        <v>128</v>
      </c>
      <c r="Y387" s="55" t="s">
        <v>91</v>
      </c>
      <c r="Z387" s="55" t="s">
        <v>90</v>
      </c>
      <c r="AA387" s="55" t="s">
        <v>66</v>
      </c>
      <c r="AB387" s="55" t="s">
        <v>137</v>
      </c>
      <c r="AC387" s="55" t="s">
        <v>58</v>
      </c>
      <c r="AD387" s="55" t="s">
        <v>60</v>
      </c>
      <c r="AE387" s="55" t="s">
        <v>61</v>
      </c>
      <c r="AF387" s="55" t="s">
        <v>138</v>
      </c>
      <c r="AG387" s="55" t="s">
        <v>56</v>
      </c>
      <c r="AH387" s="55" t="s">
        <v>57</v>
      </c>
      <c r="AI387" s="55" t="s">
        <v>67</v>
      </c>
      <c r="AJ387" s="55" t="s">
        <v>68</v>
      </c>
      <c r="AK387" s="55" t="s">
        <v>63</v>
      </c>
      <c r="AL387" s="55" t="s">
        <v>64</v>
      </c>
    </row>
    <row r="388" spans="1:38" ht="378" customHeight="1" x14ac:dyDescent="1.1499999999999999">
      <c r="A388" s="57"/>
      <c r="B388" s="56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</row>
    <row r="389" spans="1:38" x14ac:dyDescent="1.1499999999999999">
      <c r="A389" s="16">
        <v>1</v>
      </c>
      <c r="B389" s="2">
        <v>2</v>
      </c>
      <c r="C389" s="16">
        <v>3</v>
      </c>
      <c r="D389" s="16">
        <v>4</v>
      </c>
      <c r="E389" s="16">
        <v>5</v>
      </c>
      <c r="F389" s="16">
        <v>6</v>
      </c>
      <c r="G389" s="16">
        <v>7</v>
      </c>
      <c r="H389" s="16">
        <v>8</v>
      </c>
      <c r="I389" s="16">
        <v>9</v>
      </c>
      <c r="J389" s="16">
        <v>10</v>
      </c>
      <c r="K389" s="16">
        <v>11</v>
      </c>
      <c r="L389" s="16">
        <v>12</v>
      </c>
      <c r="M389" s="16">
        <v>13</v>
      </c>
      <c r="N389" s="16">
        <v>14</v>
      </c>
      <c r="O389" s="16">
        <v>15</v>
      </c>
      <c r="P389" s="16">
        <v>16</v>
      </c>
      <c r="Q389" s="16">
        <v>17</v>
      </c>
      <c r="R389" s="16">
        <v>18</v>
      </c>
      <c r="S389" s="16">
        <v>19</v>
      </c>
      <c r="T389" s="16">
        <v>20</v>
      </c>
      <c r="U389" s="16">
        <v>21</v>
      </c>
      <c r="V389" s="16">
        <v>22</v>
      </c>
      <c r="W389" s="16">
        <v>23</v>
      </c>
      <c r="X389" s="16">
        <v>24</v>
      </c>
      <c r="Y389" s="16">
        <v>25</v>
      </c>
      <c r="Z389" s="16">
        <v>26</v>
      </c>
      <c r="AA389" s="16">
        <v>27</v>
      </c>
      <c r="AB389" s="16">
        <v>28</v>
      </c>
      <c r="AC389" s="16">
        <v>29</v>
      </c>
      <c r="AD389" s="16">
        <v>30</v>
      </c>
      <c r="AE389" s="16">
        <v>31</v>
      </c>
      <c r="AF389" s="16">
        <v>32</v>
      </c>
      <c r="AG389" s="16">
        <v>33</v>
      </c>
      <c r="AH389" s="16">
        <v>34</v>
      </c>
      <c r="AI389" s="16">
        <v>35</v>
      </c>
      <c r="AJ389" s="16">
        <v>36</v>
      </c>
      <c r="AK389" s="16">
        <v>37</v>
      </c>
      <c r="AL389" s="16">
        <v>38</v>
      </c>
    </row>
    <row r="390" spans="1:38" x14ac:dyDescent="1.1499999999999999">
      <c r="A390" s="56" t="s">
        <v>7</v>
      </c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</row>
    <row r="391" spans="1:38" x14ac:dyDescent="1.1499999999999999">
      <c r="A391" s="16">
        <v>98</v>
      </c>
      <c r="B391" s="3" t="s">
        <v>122</v>
      </c>
      <c r="C391" s="16"/>
      <c r="D391" s="16"/>
      <c r="E391" s="16"/>
      <c r="F391" s="16"/>
      <c r="G391" s="16">
        <v>15</v>
      </c>
      <c r="H391" s="16"/>
      <c r="I391" s="16"/>
      <c r="J391" s="16"/>
      <c r="K391" s="16"/>
      <c r="L391" s="16"/>
      <c r="M391" s="16"/>
      <c r="N391" s="16"/>
      <c r="O391" s="16"/>
      <c r="P391" s="16">
        <v>2</v>
      </c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>
        <v>175</v>
      </c>
      <c r="AC391" s="16"/>
      <c r="AD391" s="16"/>
      <c r="AE391" s="16"/>
      <c r="AF391" s="16"/>
      <c r="AG391" s="16">
        <v>2.5</v>
      </c>
      <c r="AH391" s="16"/>
      <c r="AI391" s="16"/>
      <c r="AJ391" s="16"/>
      <c r="AK391" s="16"/>
      <c r="AL391" s="16"/>
    </row>
    <row r="392" spans="1:38" x14ac:dyDescent="1.1499999999999999">
      <c r="A392" s="16">
        <v>11</v>
      </c>
      <c r="B392" s="3" t="s">
        <v>14</v>
      </c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>
        <v>25</v>
      </c>
      <c r="Q392" s="16"/>
      <c r="R392" s="16"/>
      <c r="S392" s="16"/>
      <c r="T392" s="16">
        <v>3.5</v>
      </c>
      <c r="U392" s="16"/>
      <c r="V392" s="16"/>
      <c r="W392" s="16"/>
      <c r="X392" s="16"/>
      <c r="Y392" s="16"/>
      <c r="Z392" s="16"/>
      <c r="AA392" s="16"/>
      <c r="AB392" s="16">
        <v>120</v>
      </c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</row>
    <row r="393" spans="1:38" x14ac:dyDescent="1.1499999999999999">
      <c r="A393" s="4">
        <v>8</v>
      </c>
      <c r="B393" s="3" t="s">
        <v>131</v>
      </c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>
        <v>16</v>
      </c>
      <c r="AF393" s="16"/>
      <c r="AG393" s="16"/>
      <c r="AH393" s="16"/>
      <c r="AI393" s="16"/>
      <c r="AJ393" s="16"/>
      <c r="AK393" s="16"/>
      <c r="AL393" s="16"/>
    </row>
    <row r="394" spans="1:38" x14ac:dyDescent="1.1499999999999999">
      <c r="A394" s="4">
        <v>3</v>
      </c>
      <c r="B394" s="3" t="s">
        <v>138</v>
      </c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>
        <v>12</v>
      </c>
      <c r="AG394" s="16"/>
      <c r="AH394" s="16"/>
      <c r="AI394" s="16"/>
      <c r="AJ394" s="16"/>
      <c r="AK394" s="16"/>
      <c r="AL394" s="16"/>
    </row>
    <row r="395" spans="1:38" x14ac:dyDescent="1.1499999999999999">
      <c r="A395" s="16" t="s">
        <v>37</v>
      </c>
      <c r="B395" s="3" t="s">
        <v>9</v>
      </c>
      <c r="C395" s="16"/>
      <c r="D395" s="16">
        <v>30</v>
      </c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</row>
    <row r="396" spans="1:38" x14ac:dyDescent="1.1499999999999999">
      <c r="A396" s="16" t="s">
        <v>37</v>
      </c>
      <c r="B396" s="3" t="s">
        <v>33</v>
      </c>
      <c r="C396" s="16">
        <v>90</v>
      </c>
      <c r="D396" s="16"/>
      <c r="E396" s="16"/>
      <c r="F396" s="16"/>
      <c r="G396" s="16"/>
      <c r="H396" s="16"/>
      <c r="I396" s="16"/>
      <c r="J396" s="16"/>
      <c r="K396" s="5"/>
      <c r="L396" s="5"/>
      <c r="M396" s="5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</row>
    <row r="397" spans="1:38" x14ac:dyDescent="1.1499999999999999">
      <c r="A397" s="16"/>
      <c r="B397" s="3" t="s">
        <v>34</v>
      </c>
      <c r="C397" s="16">
        <f t="shared" ref="C397:AL397" si="88">SUM(C391:C396)</f>
        <v>90</v>
      </c>
      <c r="D397" s="16">
        <f t="shared" si="88"/>
        <v>30</v>
      </c>
      <c r="E397" s="16">
        <f t="shared" si="88"/>
        <v>0</v>
      </c>
      <c r="F397" s="16">
        <f t="shared" si="88"/>
        <v>0</v>
      </c>
      <c r="G397" s="16">
        <f t="shared" si="88"/>
        <v>15</v>
      </c>
      <c r="H397" s="16">
        <f t="shared" si="88"/>
        <v>0</v>
      </c>
      <c r="I397" s="16">
        <f t="shared" si="88"/>
        <v>0</v>
      </c>
      <c r="J397" s="16">
        <f t="shared" si="88"/>
        <v>0</v>
      </c>
      <c r="K397" s="16">
        <f t="shared" si="88"/>
        <v>0</v>
      </c>
      <c r="L397" s="16">
        <f t="shared" si="88"/>
        <v>0</v>
      </c>
      <c r="M397" s="16">
        <f t="shared" si="88"/>
        <v>0</v>
      </c>
      <c r="N397" s="16">
        <f t="shared" si="88"/>
        <v>0</v>
      </c>
      <c r="O397" s="16">
        <f t="shared" si="88"/>
        <v>0</v>
      </c>
      <c r="P397" s="16">
        <f t="shared" si="88"/>
        <v>27</v>
      </c>
      <c r="Q397" s="16">
        <f t="shared" si="88"/>
        <v>0</v>
      </c>
      <c r="R397" s="16">
        <f t="shared" si="88"/>
        <v>0</v>
      </c>
      <c r="S397" s="16">
        <f t="shared" si="88"/>
        <v>0</v>
      </c>
      <c r="T397" s="16">
        <f t="shared" si="88"/>
        <v>3.5</v>
      </c>
      <c r="U397" s="16">
        <f t="shared" si="88"/>
        <v>0</v>
      </c>
      <c r="V397" s="16">
        <f t="shared" si="88"/>
        <v>0</v>
      </c>
      <c r="W397" s="16">
        <f t="shared" si="88"/>
        <v>0</v>
      </c>
      <c r="X397" s="16">
        <f t="shared" si="88"/>
        <v>0</v>
      </c>
      <c r="Y397" s="16">
        <f t="shared" si="88"/>
        <v>0</v>
      </c>
      <c r="Z397" s="16">
        <f t="shared" si="88"/>
        <v>0</v>
      </c>
      <c r="AA397" s="16">
        <f t="shared" si="88"/>
        <v>0</v>
      </c>
      <c r="AB397" s="16">
        <f t="shared" si="88"/>
        <v>295</v>
      </c>
      <c r="AC397" s="16">
        <f t="shared" si="88"/>
        <v>0</v>
      </c>
      <c r="AD397" s="16">
        <f t="shared" si="88"/>
        <v>0</v>
      </c>
      <c r="AE397" s="16">
        <f t="shared" si="88"/>
        <v>16</v>
      </c>
      <c r="AF397" s="16">
        <f t="shared" si="88"/>
        <v>12</v>
      </c>
      <c r="AG397" s="16">
        <f t="shared" si="88"/>
        <v>2.5</v>
      </c>
      <c r="AH397" s="16">
        <f t="shared" si="88"/>
        <v>0</v>
      </c>
      <c r="AI397" s="16">
        <f t="shared" si="88"/>
        <v>0</v>
      </c>
      <c r="AJ397" s="16">
        <f t="shared" si="88"/>
        <v>0</v>
      </c>
      <c r="AK397" s="16">
        <f t="shared" si="88"/>
        <v>0</v>
      </c>
      <c r="AL397" s="16">
        <f t="shared" si="88"/>
        <v>0</v>
      </c>
    </row>
    <row r="398" spans="1:38" x14ac:dyDescent="1.1499999999999999">
      <c r="A398" s="56" t="s">
        <v>10</v>
      </c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</row>
    <row r="399" spans="1:38" x14ac:dyDescent="1.1499999999999999">
      <c r="A399" s="16">
        <v>82</v>
      </c>
      <c r="B399" s="18" t="s">
        <v>165</v>
      </c>
      <c r="C399" s="12"/>
      <c r="D399" s="12"/>
      <c r="E399" s="12"/>
      <c r="F399" s="12"/>
      <c r="G399" s="12"/>
      <c r="H399" s="12"/>
      <c r="I399" s="12"/>
      <c r="J399" s="12"/>
      <c r="K399" s="12">
        <v>125</v>
      </c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>
        <v>8</v>
      </c>
      <c r="AI399" s="12"/>
      <c r="AJ399" s="12"/>
      <c r="AK399" s="12"/>
      <c r="AL399" s="12"/>
    </row>
    <row r="400" spans="1:38" x14ac:dyDescent="1.1499999999999999">
      <c r="A400" s="16">
        <v>38</v>
      </c>
      <c r="B400" s="3" t="s">
        <v>106</v>
      </c>
      <c r="C400" s="16"/>
      <c r="D400" s="16"/>
      <c r="E400" s="16"/>
      <c r="F400" s="16"/>
      <c r="G400" s="16">
        <v>10</v>
      </c>
      <c r="H400" s="16"/>
      <c r="I400" s="16"/>
      <c r="J400" s="16">
        <v>139</v>
      </c>
      <c r="K400" s="16">
        <v>30.5</v>
      </c>
      <c r="L400" s="16"/>
      <c r="M400" s="16"/>
      <c r="N400" s="16"/>
      <c r="O400" s="16"/>
      <c r="P400" s="16"/>
      <c r="Q400" s="16"/>
      <c r="R400" s="16">
        <v>3</v>
      </c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>
        <v>5</v>
      </c>
      <c r="AH400" s="16"/>
      <c r="AI400" s="16"/>
      <c r="AJ400" s="16"/>
      <c r="AK400" s="16"/>
      <c r="AL400" s="16"/>
    </row>
    <row r="401" spans="1:39" ht="166.5" x14ac:dyDescent="1.1499999999999999">
      <c r="A401" s="16">
        <v>43</v>
      </c>
      <c r="B401" s="3" t="s">
        <v>77</v>
      </c>
      <c r="C401" s="16">
        <v>18</v>
      </c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>
        <v>11</v>
      </c>
      <c r="O401" s="16"/>
      <c r="P401" s="16"/>
      <c r="Q401" s="16"/>
      <c r="R401" s="16"/>
      <c r="S401" s="4"/>
      <c r="T401" s="16"/>
      <c r="U401" s="16"/>
      <c r="V401" s="16">
        <v>100</v>
      </c>
      <c r="W401" s="16"/>
      <c r="X401" s="16"/>
      <c r="Y401" s="16"/>
      <c r="Z401" s="16"/>
      <c r="AA401" s="16"/>
      <c r="AB401" s="16">
        <v>24</v>
      </c>
      <c r="AC401" s="16"/>
      <c r="AD401" s="16"/>
      <c r="AE401" s="16"/>
      <c r="AF401" s="16"/>
      <c r="AG401" s="16">
        <v>6</v>
      </c>
      <c r="AH401" s="16"/>
      <c r="AI401" s="16"/>
      <c r="AJ401" s="16"/>
      <c r="AK401" s="16"/>
      <c r="AL401" s="16"/>
    </row>
    <row r="402" spans="1:39" x14ac:dyDescent="1.1499999999999999">
      <c r="A402" s="16">
        <v>72</v>
      </c>
      <c r="B402" s="3" t="s">
        <v>38</v>
      </c>
      <c r="C402" s="16"/>
      <c r="D402" s="16"/>
      <c r="E402" s="16">
        <v>1.6</v>
      </c>
      <c r="F402" s="16"/>
      <c r="G402" s="16"/>
      <c r="H402" s="16"/>
      <c r="I402" s="16"/>
      <c r="J402" s="16"/>
      <c r="K402" s="16">
        <v>272.8</v>
      </c>
      <c r="L402" s="16"/>
      <c r="M402" s="16"/>
      <c r="N402" s="16"/>
      <c r="O402" s="16"/>
      <c r="P402" s="16">
        <v>0.7</v>
      </c>
      <c r="Q402" s="16"/>
      <c r="R402" s="16">
        <v>14</v>
      </c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>
        <v>5</v>
      </c>
      <c r="AI402" s="16"/>
      <c r="AJ402" s="16"/>
      <c r="AK402" s="16"/>
      <c r="AL402" s="16"/>
    </row>
    <row r="403" spans="1:39" x14ac:dyDescent="1.1499999999999999">
      <c r="A403" s="16">
        <v>53</v>
      </c>
      <c r="B403" s="3" t="s">
        <v>111</v>
      </c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>
        <v>25</v>
      </c>
      <c r="P403" s="16">
        <v>20</v>
      </c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</row>
    <row r="404" spans="1:39" x14ac:dyDescent="1.1499999999999999">
      <c r="A404" s="16" t="s">
        <v>37</v>
      </c>
      <c r="B404" s="3" t="s">
        <v>33</v>
      </c>
      <c r="C404" s="16">
        <v>90</v>
      </c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</row>
    <row r="405" spans="1:39" s="7" customFormat="1" x14ac:dyDescent="1.1499999999999999">
      <c r="A405" s="16" t="s">
        <v>37</v>
      </c>
      <c r="B405" s="3" t="s">
        <v>9</v>
      </c>
      <c r="C405" s="16"/>
      <c r="D405" s="16">
        <v>80</v>
      </c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</row>
    <row r="406" spans="1:39" x14ac:dyDescent="1.1499999999999999">
      <c r="A406" s="16"/>
      <c r="B406" s="3" t="s">
        <v>34</v>
      </c>
      <c r="C406" s="16">
        <f>C399+C400+C401+C402+C403+C404+C405</f>
        <v>108</v>
      </c>
      <c r="D406" s="16">
        <f t="shared" ref="D406:AL406" si="89">D399+D400+D401+D402+D403+D404+D405</f>
        <v>80</v>
      </c>
      <c r="E406" s="16">
        <f t="shared" si="89"/>
        <v>1.6</v>
      </c>
      <c r="F406" s="16">
        <f t="shared" si="89"/>
        <v>0</v>
      </c>
      <c r="G406" s="16">
        <f t="shared" si="89"/>
        <v>10</v>
      </c>
      <c r="H406" s="16">
        <f t="shared" si="89"/>
        <v>0</v>
      </c>
      <c r="I406" s="16">
        <f t="shared" si="89"/>
        <v>0</v>
      </c>
      <c r="J406" s="16">
        <f t="shared" si="89"/>
        <v>139</v>
      </c>
      <c r="K406" s="16">
        <f t="shared" si="89"/>
        <v>428.3</v>
      </c>
      <c r="L406" s="16">
        <f t="shared" si="89"/>
        <v>0</v>
      </c>
      <c r="M406" s="16">
        <f t="shared" si="89"/>
        <v>0</v>
      </c>
      <c r="N406" s="16">
        <f t="shared" si="89"/>
        <v>11</v>
      </c>
      <c r="O406" s="16">
        <f t="shared" si="89"/>
        <v>25</v>
      </c>
      <c r="P406" s="16">
        <f t="shared" si="89"/>
        <v>20.7</v>
      </c>
      <c r="Q406" s="16">
        <f t="shared" si="89"/>
        <v>0</v>
      </c>
      <c r="R406" s="16">
        <f t="shared" si="89"/>
        <v>17</v>
      </c>
      <c r="S406" s="16">
        <f t="shared" si="89"/>
        <v>0</v>
      </c>
      <c r="T406" s="16">
        <f t="shared" si="89"/>
        <v>0</v>
      </c>
      <c r="U406" s="16">
        <f t="shared" si="89"/>
        <v>0</v>
      </c>
      <c r="V406" s="16">
        <f t="shared" si="89"/>
        <v>100</v>
      </c>
      <c r="W406" s="16">
        <f t="shared" si="89"/>
        <v>0</v>
      </c>
      <c r="X406" s="16">
        <f t="shared" si="89"/>
        <v>0</v>
      </c>
      <c r="Y406" s="16">
        <f t="shared" si="89"/>
        <v>0</v>
      </c>
      <c r="Z406" s="16">
        <f t="shared" si="89"/>
        <v>0</v>
      </c>
      <c r="AA406" s="16">
        <f t="shared" si="89"/>
        <v>0</v>
      </c>
      <c r="AB406" s="16">
        <f t="shared" si="89"/>
        <v>24</v>
      </c>
      <c r="AC406" s="16">
        <f t="shared" si="89"/>
        <v>0</v>
      </c>
      <c r="AD406" s="16">
        <f t="shared" si="89"/>
        <v>0</v>
      </c>
      <c r="AE406" s="16">
        <f t="shared" si="89"/>
        <v>0</v>
      </c>
      <c r="AF406" s="16">
        <f t="shared" si="89"/>
        <v>0</v>
      </c>
      <c r="AG406" s="16">
        <f t="shared" si="89"/>
        <v>11</v>
      </c>
      <c r="AH406" s="16">
        <f t="shared" si="89"/>
        <v>13</v>
      </c>
      <c r="AI406" s="16">
        <f t="shared" si="89"/>
        <v>0</v>
      </c>
      <c r="AJ406" s="16">
        <f t="shared" si="89"/>
        <v>0</v>
      </c>
      <c r="AK406" s="16">
        <f t="shared" si="89"/>
        <v>0</v>
      </c>
      <c r="AL406" s="16">
        <f t="shared" si="89"/>
        <v>0</v>
      </c>
      <c r="AM406" s="16" t="e">
        <f>AM399+AM400+AM401+#REF!+AM402+AM403+AM404+AM405</f>
        <v>#REF!</v>
      </c>
    </row>
    <row r="407" spans="1:39" x14ac:dyDescent="1.1499999999999999">
      <c r="A407" s="57" t="s">
        <v>35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</row>
    <row r="408" spans="1:39" ht="166.5" x14ac:dyDescent="1.1499999999999999">
      <c r="A408" s="16">
        <v>92</v>
      </c>
      <c r="B408" s="3" t="s">
        <v>134</v>
      </c>
      <c r="C408" s="16"/>
      <c r="D408" s="16"/>
      <c r="E408" s="16"/>
      <c r="F408" s="16"/>
      <c r="G408" s="16"/>
      <c r="H408" s="16"/>
      <c r="I408" s="16"/>
      <c r="J408" s="16"/>
      <c r="K408" s="16">
        <v>11</v>
      </c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>
        <v>180</v>
      </c>
      <c r="AA408" s="16"/>
      <c r="AB408" s="16"/>
      <c r="AC408" s="16"/>
      <c r="AD408" s="16"/>
      <c r="AE408" s="16"/>
      <c r="AF408" s="16"/>
      <c r="AG408" s="16"/>
      <c r="AH408" s="16">
        <v>6</v>
      </c>
      <c r="AI408" s="16"/>
      <c r="AJ408" s="16"/>
      <c r="AK408" s="16"/>
      <c r="AL408" s="16"/>
    </row>
    <row r="409" spans="1:39" x14ac:dyDescent="1.1499999999999999">
      <c r="A409" s="16">
        <v>48</v>
      </c>
      <c r="B409" s="3" t="s">
        <v>46</v>
      </c>
      <c r="C409" s="16"/>
      <c r="D409" s="16"/>
      <c r="E409" s="16">
        <v>1.8</v>
      </c>
      <c r="F409" s="16"/>
      <c r="G409" s="16"/>
      <c r="H409" s="16"/>
      <c r="I409" s="16"/>
      <c r="J409" s="16">
        <v>249</v>
      </c>
      <c r="K409" s="16">
        <v>68</v>
      </c>
      <c r="L409" s="16"/>
      <c r="M409" s="16"/>
      <c r="N409" s="16"/>
      <c r="O409" s="16"/>
      <c r="P409" s="16"/>
      <c r="Q409" s="16"/>
      <c r="R409" s="16">
        <v>6</v>
      </c>
      <c r="S409" s="16"/>
      <c r="T409" s="16"/>
      <c r="U409" s="16"/>
      <c r="V409" s="16"/>
      <c r="W409" s="16"/>
      <c r="X409" s="16">
        <v>72</v>
      </c>
      <c r="Y409" s="16"/>
      <c r="Z409" s="16"/>
      <c r="AA409" s="16"/>
      <c r="AB409" s="16"/>
      <c r="AC409" s="16"/>
      <c r="AD409" s="16"/>
      <c r="AE409" s="16"/>
      <c r="AF409" s="16"/>
      <c r="AG409" s="16"/>
      <c r="AH409" s="16">
        <v>8</v>
      </c>
      <c r="AI409" s="16"/>
      <c r="AJ409" s="16"/>
      <c r="AK409" s="16"/>
      <c r="AL409" s="16"/>
    </row>
    <row r="410" spans="1:39" x14ac:dyDescent="1.1499999999999999">
      <c r="A410" s="4">
        <v>16</v>
      </c>
      <c r="B410" s="3" t="s">
        <v>8</v>
      </c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>
        <v>25</v>
      </c>
      <c r="Q410" s="16"/>
      <c r="R410" s="16"/>
      <c r="S410" s="16"/>
      <c r="T410" s="16"/>
      <c r="U410" s="16">
        <v>2</v>
      </c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</row>
    <row r="411" spans="1:39" x14ac:dyDescent="1.1499999999999999">
      <c r="A411" s="16" t="s">
        <v>37</v>
      </c>
      <c r="B411" s="3" t="s">
        <v>33</v>
      </c>
      <c r="C411" s="16">
        <v>65</v>
      </c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</row>
    <row r="412" spans="1:39" x14ac:dyDescent="1.1499999999999999">
      <c r="A412" s="16" t="s">
        <v>37</v>
      </c>
      <c r="B412" s="3" t="s">
        <v>9</v>
      </c>
      <c r="C412" s="16"/>
      <c r="D412" s="16">
        <v>45</v>
      </c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</row>
    <row r="413" spans="1:39" x14ac:dyDescent="1.1499999999999999">
      <c r="A413" s="16"/>
      <c r="B413" s="3" t="s">
        <v>34</v>
      </c>
      <c r="C413" s="16">
        <f>C408+C409+C410+C411+C412</f>
        <v>65</v>
      </c>
      <c r="D413" s="16">
        <f t="shared" ref="D413:AL413" si="90">D408+D409+D410+D411+D412</f>
        <v>45</v>
      </c>
      <c r="E413" s="16">
        <f t="shared" si="90"/>
        <v>1.8</v>
      </c>
      <c r="F413" s="16">
        <f t="shared" si="90"/>
        <v>0</v>
      </c>
      <c r="G413" s="16">
        <f t="shared" si="90"/>
        <v>0</v>
      </c>
      <c r="H413" s="16">
        <f t="shared" si="90"/>
        <v>0</v>
      </c>
      <c r="I413" s="16">
        <f t="shared" si="90"/>
        <v>0</v>
      </c>
      <c r="J413" s="16">
        <f t="shared" si="90"/>
        <v>249</v>
      </c>
      <c r="K413" s="16">
        <f t="shared" si="90"/>
        <v>79</v>
      </c>
      <c r="L413" s="16">
        <f t="shared" si="90"/>
        <v>0</v>
      </c>
      <c r="M413" s="16">
        <f t="shared" si="90"/>
        <v>0</v>
      </c>
      <c r="N413" s="16">
        <f t="shared" si="90"/>
        <v>0</v>
      </c>
      <c r="O413" s="16">
        <f t="shared" si="90"/>
        <v>0</v>
      </c>
      <c r="P413" s="16">
        <f t="shared" si="90"/>
        <v>25</v>
      </c>
      <c r="Q413" s="16">
        <f t="shared" si="90"/>
        <v>0</v>
      </c>
      <c r="R413" s="16">
        <f t="shared" si="90"/>
        <v>6</v>
      </c>
      <c r="S413" s="16">
        <f t="shared" si="90"/>
        <v>0</v>
      </c>
      <c r="T413" s="16">
        <f t="shared" si="90"/>
        <v>0</v>
      </c>
      <c r="U413" s="16">
        <f t="shared" si="90"/>
        <v>2</v>
      </c>
      <c r="V413" s="16">
        <f t="shared" si="90"/>
        <v>0</v>
      </c>
      <c r="W413" s="16">
        <f t="shared" si="90"/>
        <v>0</v>
      </c>
      <c r="X413" s="16">
        <f t="shared" si="90"/>
        <v>72</v>
      </c>
      <c r="Y413" s="16">
        <f t="shared" si="90"/>
        <v>0</v>
      </c>
      <c r="Z413" s="16">
        <f t="shared" si="90"/>
        <v>180</v>
      </c>
      <c r="AA413" s="16">
        <f t="shared" si="90"/>
        <v>0</v>
      </c>
      <c r="AB413" s="16">
        <f t="shared" si="90"/>
        <v>0</v>
      </c>
      <c r="AC413" s="16">
        <f t="shared" si="90"/>
        <v>0</v>
      </c>
      <c r="AD413" s="16">
        <f t="shared" si="90"/>
        <v>0</v>
      </c>
      <c r="AE413" s="16">
        <f t="shared" si="90"/>
        <v>0</v>
      </c>
      <c r="AF413" s="16">
        <f t="shared" si="90"/>
        <v>0</v>
      </c>
      <c r="AG413" s="16">
        <f t="shared" si="90"/>
        <v>0</v>
      </c>
      <c r="AH413" s="16">
        <f t="shared" si="90"/>
        <v>14</v>
      </c>
      <c r="AI413" s="16">
        <f t="shared" si="90"/>
        <v>0</v>
      </c>
      <c r="AJ413" s="16">
        <f t="shared" si="90"/>
        <v>0</v>
      </c>
      <c r="AK413" s="16">
        <f t="shared" si="90"/>
        <v>0</v>
      </c>
      <c r="AL413" s="16">
        <f t="shared" si="90"/>
        <v>0</v>
      </c>
      <c r="AM413" s="16" t="e">
        <f>AM408+AM409+AM410+#REF!+AM411+AM412</f>
        <v>#REF!</v>
      </c>
    </row>
    <row r="414" spans="1:39" x14ac:dyDescent="1.1499999999999999">
      <c r="A414" s="16"/>
      <c r="B414" s="3" t="s">
        <v>69</v>
      </c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</row>
    <row r="415" spans="1:39" x14ac:dyDescent="1.1499999999999999">
      <c r="A415" s="16"/>
      <c r="B415" s="3" t="s">
        <v>72</v>
      </c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</row>
    <row r="416" spans="1:39" ht="166.5" hidden="1" x14ac:dyDescent="1.1499999999999999">
      <c r="A416" s="16"/>
      <c r="B416" s="3" t="s">
        <v>113</v>
      </c>
      <c r="C416" s="16">
        <f t="shared" ref="C416:L416" si="91">C397+C406</f>
        <v>198</v>
      </c>
      <c r="D416" s="16">
        <f t="shared" si="91"/>
        <v>110</v>
      </c>
      <c r="E416" s="16">
        <f t="shared" si="91"/>
        <v>1.6</v>
      </c>
      <c r="F416" s="16">
        <f t="shared" si="91"/>
        <v>0</v>
      </c>
      <c r="G416" s="16">
        <f t="shared" si="91"/>
        <v>25</v>
      </c>
      <c r="H416" s="16">
        <f t="shared" si="91"/>
        <v>0</v>
      </c>
      <c r="I416" s="16">
        <f t="shared" si="91"/>
        <v>0</v>
      </c>
      <c r="J416" s="16">
        <f t="shared" si="91"/>
        <v>139</v>
      </c>
      <c r="K416" s="16">
        <f t="shared" si="91"/>
        <v>428.3</v>
      </c>
      <c r="L416" s="16">
        <f t="shared" si="91"/>
        <v>0</v>
      </c>
      <c r="M416" s="16"/>
      <c r="N416" s="16">
        <f>N397+N406</f>
        <v>11</v>
      </c>
      <c r="O416" s="16">
        <f>O397+O406</f>
        <v>25</v>
      </c>
      <c r="P416" s="16">
        <f>P397+P406</f>
        <v>47.7</v>
      </c>
      <c r="Q416" s="16"/>
      <c r="R416" s="16">
        <f t="shared" ref="R416:W416" si="92">R397+R406</f>
        <v>17</v>
      </c>
      <c r="S416" s="16">
        <f t="shared" si="92"/>
        <v>0</v>
      </c>
      <c r="T416" s="16">
        <f t="shared" si="92"/>
        <v>3.5</v>
      </c>
      <c r="U416" s="16">
        <f t="shared" si="92"/>
        <v>0</v>
      </c>
      <c r="V416" s="16">
        <f t="shared" si="92"/>
        <v>100</v>
      </c>
      <c r="W416" s="16">
        <f t="shared" si="92"/>
        <v>0</v>
      </c>
      <c r="X416" s="16"/>
      <c r="Y416" s="16">
        <f t="shared" ref="Y416:AI416" si="93">Y397+Y406</f>
        <v>0</v>
      </c>
      <c r="Z416" s="16">
        <f t="shared" si="93"/>
        <v>0</v>
      </c>
      <c r="AA416" s="16">
        <f t="shared" si="93"/>
        <v>0</v>
      </c>
      <c r="AB416" s="16">
        <f t="shared" si="93"/>
        <v>319</v>
      </c>
      <c r="AC416" s="16">
        <f t="shared" si="93"/>
        <v>0</v>
      </c>
      <c r="AD416" s="16">
        <f t="shared" si="93"/>
        <v>0</v>
      </c>
      <c r="AE416" s="16">
        <f t="shared" si="93"/>
        <v>16</v>
      </c>
      <c r="AF416" s="16">
        <f t="shared" si="93"/>
        <v>12</v>
      </c>
      <c r="AG416" s="16">
        <f t="shared" si="93"/>
        <v>13.5</v>
      </c>
      <c r="AH416" s="16">
        <f t="shared" si="93"/>
        <v>13</v>
      </c>
      <c r="AI416" s="16">
        <f t="shared" si="93"/>
        <v>0</v>
      </c>
      <c r="AJ416" s="16">
        <v>1.5</v>
      </c>
      <c r="AK416" s="16">
        <v>7</v>
      </c>
      <c r="AL416" s="16">
        <f>AL397+AL406</f>
        <v>0</v>
      </c>
      <c r="AM416" s="16" t="e">
        <f>AM397+AM406</f>
        <v>#REF!</v>
      </c>
    </row>
    <row r="417" spans="1:39" x14ac:dyDescent="1.1499999999999999">
      <c r="A417" s="16"/>
      <c r="B417" s="3" t="s">
        <v>140</v>
      </c>
      <c r="C417" s="16">
        <f t="shared" ref="C417:AI417" si="94">C397+C406</f>
        <v>198</v>
      </c>
      <c r="D417" s="16">
        <f t="shared" si="94"/>
        <v>110</v>
      </c>
      <c r="E417" s="16">
        <f t="shared" si="94"/>
        <v>1.6</v>
      </c>
      <c r="F417" s="16">
        <f t="shared" si="94"/>
        <v>0</v>
      </c>
      <c r="G417" s="16">
        <f t="shared" si="94"/>
        <v>25</v>
      </c>
      <c r="H417" s="16">
        <f t="shared" si="94"/>
        <v>0</v>
      </c>
      <c r="I417" s="16">
        <f t="shared" si="94"/>
        <v>0</v>
      </c>
      <c r="J417" s="16">
        <f t="shared" si="94"/>
        <v>139</v>
      </c>
      <c r="K417" s="16">
        <f t="shared" si="94"/>
        <v>428.3</v>
      </c>
      <c r="L417" s="16">
        <f t="shared" si="94"/>
        <v>0</v>
      </c>
      <c r="M417" s="16">
        <f t="shared" si="94"/>
        <v>0</v>
      </c>
      <c r="N417" s="16">
        <f t="shared" si="94"/>
        <v>11</v>
      </c>
      <c r="O417" s="16">
        <f t="shared" si="94"/>
        <v>25</v>
      </c>
      <c r="P417" s="16">
        <f t="shared" si="94"/>
        <v>47.7</v>
      </c>
      <c r="Q417" s="16">
        <f t="shared" si="94"/>
        <v>0</v>
      </c>
      <c r="R417" s="16">
        <f t="shared" si="94"/>
        <v>17</v>
      </c>
      <c r="S417" s="16">
        <f t="shared" si="94"/>
        <v>0</v>
      </c>
      <c r="T417" s="16">
        <f t="shared" si="94"/>
        <v>3.5</v>
      </c>
      <c r="U417" s="16">
        <f t="shared" si="94"/>
        <v>0</v>
      </c>
      <c r="V417" s="16">
        <f t="shared" si="94"/>
        <v>100</v>
      </c>
      <c r="W417" s="16">
        <f t="shared" si="94"/>
        <v>0</v>
      </c>
      <c r="X417" s="16">
        <f t="shared" si="94"/>
        <v>0</v>
      </c>
      <c r="Y417" s="16">
        <f t="shared" si="94"/>
        <v>0</v>
      </c>
      <c r="Z417" s="16">
        <f t="shared" si="94"/>
        <v>0</v>
      </c>
      <c r="AA417" s="16">
        <f t="shared" si="94"/>
        <v>0</v>
      </c>
      <c r="AB417" s="16">
        <f t="shared" si="94"/>
        <v>319</v>
      </c>
      <c r="AC417" s="16">
        <f t="shared" si="94"/>
        <v>0</v>
      </c>
      <c r="AD417" s="16">
        <f t="shared" si="94"/>
        <v>0</v>
      </c>
      <c r="AE417" s="16">
        <f t="shared" si="94"/>
        <v>16</v>
      </c>
      <c r="AF417" s="16">
        <f t="shared" si="94"/>
        <v>12</v>
      </c>
      <c r="AG417" s="16">
        <f t="shared" si="94"/>
        <v>13.5</v>
      </c>
      <c r="AH417" s="16">
        <f t="shared" si="94"/>
        <v>13</v>
      </c>
      <c r="AI417" s="16">
        <f t="shared" si="94"/>
        <v>0</v>
      </c>
      <c r="AJ417" s="16">
        <v>1.3</v>
      </c>
      <c r="AK417" s="16">
        <v>6.5</v>
      </c>
      <c r="AL417" s="16">
        <f>AL397+AL406</f>
        <v>0</v>
      </c>
      <c r="AM417" s="16"/>
    </row>
    <row r="418" spans="1:39" x14ac:dyDescent="1.1499999999999999">
      <c r="A418" s="16"/>
      <c r="B418" s="3" t="s">
        <v>143</v>
      </c>
      <c r="C418" s="16">
        <f t="shared" ref="C418:AI418" si="95">C406+C413</f>
        <v>173</v>
      </c>
      <c r="D418" s="16">
        <f t="shared" si="95"/>
        <v>125</v>
      </c>
      <c r="E418" s="16">
        <f t="shared" si="95"/>
        <v>3.4000000000000004</v>
      </c>
      <c r="F418" s="16">
        <f t="shared" si="95"/>
        <v>0</v>
      </c>
      <c r="G418" s="16">
        <f t="shared" si="95"/>
        <v>10</v>
      </c>
      <c r="H418" s="16">
        <f t="shared" si="95"/>
        <v>0</v>
      </c>
      <c r="I418" s="16">
        <f t="shared" si="95"/>
        <v>0</v>
      </c>
      <c r="J418" s="16">
        <f t="shared" si="95"/>
        <v>388</v>
      </c>
      <c r="K418" s="16">
        <f t="shared" si="95"/>
        <v>507.3</v>
      </c>
      <c r="L418" s="16">
        <f t="shared" si="95"/>
        <v>0</v>
      </c>
      <c r="M418" s="16">
        <f t="shared" si="95"/>
        <v>0</v>
      </c>
      <c r="N418" s="16">
        <f t="shared" si="95"/>
        <v>11</v>
      </c>
      <c r="O418" s="16">
        <f t="shared" si="95"/>
        <v>25</v>
      </c>
      <c r="P418" s="16">
        <f t="shared" si="95"/>
        <v>45.7</v>
      </c>
      <c r="Q418" s="16">
        <f t="shared" si="95"/>
        <v>0</v>
      </c>
      <c r="R418" s="16">
        <f t="shared" si="95"/>
        <v>23</v>
      </c>
      <c r="S418" s="16">
        <f t="shared" si="95"/>
        <v>0</v>
      </c>
      <c r="T418" s="16">
        <f t="shared" si="95"/>
        <v>0</v>
      </c>
      <c r="U418" s="16">
        <f t="shared" si="95"/>
        <v>2</v>
      </c>
      <c r="V418" s="16">
        <f t="shared" si="95"/>
        <v>100</v>
      </c>
      <c r="W418" s="16">
        <f t="shared" si="95"/>
        <v>0</v>
      </c>
      <c r="X418" s="16">
        <f t="shared" si="95"/>
        <v>72</v>
      </c>
      <c r="Y418" s="16">
        <f t="shared" si="95"/>
        <v>0</v>
      </c>
      <c r="Z418" s="16">
        <f t="shared" si="95"/>
        <v>180</v>
      </c>
      <c r="AA418" s="16">
        <f t="shared" si="95"/>
        <v>0</v>
      </c>
      <c r="AB418" s="16">
        <f t="shared" si="95"/>
        <v>24</v>
      </c>
      <c r="AC418" s="16">
        <f t="shared" si="95"/>
        <v>0</v>
      </c>
      <c r="AD418" s="16">
        <f t="shared" si="95"/>
        <v>0</v>
      </c>
      <c r="AE418" s="16">
        <f t="shared" si="95"/>
        <v>0</v>
      </c>
      <c r="AF418" s="16">
        <f t="shared" si="95"/>
        <v>0</v>
      </c>
      <c r="AG418" s="16">
        <f t="shared" si="95"/>
        <v>11</v>
      </c>
      <c r="AH418" s="16">
        <f t="shared" si="95"/>
        <v>27</v>
      </c>
      <c r="AI418" s="16">
        <f t="shared" si="95"/>
        <v>0</v>
      </c>
      <c r="AJ418" s="16">
        <v>1.5</v>
      </c>
      <c r="AK418" s="16">
        <v>7</v>
      </c>
      <c r="AL418" s="16">
        <f>AL406+AL413</f>
        <v>0</v>
      </c>
      <c r="AM418" s="16"/>
    </row>
    <row r="419" spans="1:39" x14ac:dyDescent="1.1499999999999999">
      <c r="A419" s="56" t="s">
        <v>103</v>
      </c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</row>
    <row r="420" spans="1:39" ht="74.25" customHeight="1" x14ac:dyDescent="1.1499999999999999">
      <c r="A420" s="57"/>
      <c r="B420" s="57"/>
      <c r="C420" s="55" t="s">
        <v>33</v>
      </c>
      <c r="D420" s="55" t="s">
        <v>9</v>
      </c>
      <c r="E420" s="55" t="s">
        <v>52</v>
      </c>
      <c r="F420" s="55" t="s">
        <v>96</v>
      </c>
      <c r="G420" s="65" t="s">
        <v>87</v>
      </c>
      <c r="H420" s="65" t="s">
        <v>88</v>
      </c>
      <c r="I420" s="65" t="s">
        <v>89</v>
      </c>
      <c r="J420" s="65" t="s">
        <v>53</v>
      </c>
      <c r="K420" s="65" t="s">
        <v>54</v>
      </c>
      <c r="L420" s="65" t="s">
        <v>129</v>
      </c>
      <c r="M420" s="65" t="s">
        <v>127</v>
      </c>
      <c r="N420" s="55" t="s">
        <v>92</v>
      </c>
      <c r="O420" s="65" t="s">
        <v>55</v>
      </c>
      <c r="P420" s="55" t="s">
        <v>130</v>
      </c>
      <c r="Q420" s="55" t="s">
        <v>132</v>
      </c>
      <c r="R420" s="65" t="s">
        <v>93</v>
      </c>
      <c r="S420" s="65" t="s">
        <v>71</v>
      </c>
      <c r="T420" s="65" t="s">
        <v>65</v>
      </c>
      <c r="U420" s="55" t="s">
        <v>62</v>
      </c>
      <c r="V420" s="65" t="s">
        <v>59</v>
      </c>
      <c r="W420" s="65" t="s">
        <v>94</v>
      </c>
      <c r="X420" s="55" t="s">
        <v>128</v>
      </c>
      <c r="Y420" s="65" t="s">
        <v>91</v>
      </c>
      <c r="Z420" s="65" t="s">
        <v>90</v>
      </c>
      <c r="AA420" s="65" t="s">
        <v>66</v>
      </c>
      <c r="AB420" s="65" t="s">
        <v>137</v>
      </c>
      <c r="AC420" s="65" t="s">
        <v>58</v>
      </c>
      <c r="AD420" s="65" t="s">
        <v>60</v>
      </c>
      <c r="AE420" s="65" t="s">
        <v>61</v>
      </c>
      <c r="AF420" s="55" t="s">
        <v>138</v>
      </c>
      <c r="AG420" s="55" t="s">
        <v>56</v>
      </c>
      <c r="AH420" s="55" t="s">
        <v>57</v>
      </c>
      <c r="AI420" s="55" t="s">
        <v>67</v>
      </c>
      <c r="AJ420" s="55" t="s">
        <v>68</v>
      </c>
      <c r="AK420" s="55" t="s">
        <v>63</v>
      </c>
      <c r="AL420" s="55" t="s">
        <v>64</v>
      </c>
    </row>
    <row r="421" spans="1:39" ht="409.6" customHeight="1" x14ac:dyDescent="1.1499999999999999">
      <c r="A421" s="57"/>
      <c r="B421" s="57"/>
      <c r="C421" s="55"/>
      <c r="D421" s="55"/>
      <c r="E421" s="55"/>
      <c r="F421" s="55"/>
      <c r="G421" s="65"/>
      <c r="H421" s="65"/>
      <c r="I421" s="65"/>
      <c r="J421" s="65"/>
      <c r="K421" s="65"/>
      <c r="L421" s="65"/>
      <c r="M421" s="65"/>
      <c r="N421" s="55"/>
      <c r="O421" s="65"/>
      <c r="P421" s="55"/>
      <c r="Q421" s="55"/>
      <c r="R421" s="65"/>
      <c r="S421" s="65"/>
      <c r="T421" s="65"/>
      <c r="U421" s="55"/>
      <c r="V421" s="65"/>
      <c r="W421" s="65"/>
      <c r="X421" s="55"/>
      <c r="Y421" s="65"/>
      <c r="Z421" s="65"/>
      <c r="AA421" s="65"/>
      <c r="AB421" s="65"/>
      <c r="AC421" s="65"/>
      <c r="AD421" s="65"/>
      <c r="AE421" s="65"/>
      <c r="AF421" s="55"/>
      <c r="AG421" s="55"/>
      <c r="AH421" s="55"/>
      <c r="AI421" s="55"/>
      <c r="AJ421" s="55"/>
      <c r="AK421" s="55"/>
      <c r="AL421" s="55"/>
    </row>
    <row r="422" spans="1:39" ht="88.5" customHeight="1" x14ac:dyDescent="1.1499999999999999">
      <c r="A422" s="57"/>
      <c r="B422" s="57"/>
      <c r="C422" s="16">
        <v>3</v>
      </c>
      <c r="D422" s="16">
        <v>4</v>
      </c>
      <c r="E422" s="16">
        <v>5</v>
      </c>
      <c r="F422" s="16">
        <v>6</v>
      </c>
      <c r="G422" s="16">
        <v>7</v>
      </c>
      <c r="H422" s="16">
        <v>8</v>
      </c>
      <c r="I422" s="16">
        <v>9</v>
      </c>
      <c r="J422" s="16">
        <v>10</v>
      </c>
      <c r="K422" s="16">
        <v>11</v>
      </c>
      <c r="L422" s="16">
        <v>12</v>
      </c>
      <c r="M422" s="16">
        <v>13</v>
      </c>
      <c r="N422" s="16">
        <v>14</v>
      </c>
      <c r="O422" s="16">
        <v>15</v>
      </c>
      <c r="P422" s="16">
        <v>16</v>
      </c>
      <c r="Q422" s="16">
        <v>17</v>
      </c>
      <c r="R422" s="16">
        <v>18</v>
      </c>
      <c r="S422" s="16">
        <v>19</v>
      </c>
      <c r="T422" s="16">
        <v>20</v>
      </c>
      <c r="U422" s="16">
        <v>21</v>
      </c>
      <c r="V422" s="16">
        <v>22</v>
      </c>
      <c r="W422" s="16">
        <v>23</v>
      </c>
      <c r="X422" s="16">
        <v>24</v>
      </c>
      <c r="Y422" s="16">
        <v>25</v>
      </c>
      <c r="Z422" s="16">
        <v>26</v>
      </c>
      <c r="AA422" s="16">
        <v>27</v>
      </c>
      <c r="AB422" s="16">
        <v>28</v>
      </c>
      <c r="AC422" s="16">
        <v>29</v>
      </c>
      <c r="AD422" s="16">
        <v>30</v>
      </c>
      <c r="AE422" s="16">
        <v>31</v>
      </c>
      <c r="AF422" s="16">
        <v>32</v>
      </c>
      <c r="AG422" s="16">
        <v>33</v>
      </c>
      <c r="AH422" s="16">
        <v>34</v>
      </c>
      <c r="AI422" s="16">
        <v>35</v>
      </c>
      <c r="AJ422" s="16">
        <v>36</v>
      </c>
      <c r="AK422" s="16">
        <v>37</v>
      </c>
      <c r="AL422" s="16">
        <v>38</v>
      </c>
    </row>
    <row r="423" spans="1:39" ht="181.5" customHeight="1" x14ac:dyDescent="1.1499999999999999">
      <c r="A423" s="62" t="s">
        <v>163</v>
      </c>
      <c r="B423" s="62"/>
      <c r="C423" s="16">
        <f t="shared" ref="C423:AL423" si="96">C35+C70+C107+C140+C177+C209+C278+C313+C348+C243+C383+C417</f>
        <v>2215</v>
      </c>
      <c r="D423" s="16">
        <f t="shared" si="96"/>
        <v>1320</v>
      </c>
      <c r="E423" s="16">
        <f t="shared" si="96"/>
        <v>385.8</v>
      </c>
      <c r="F423" s="16">
        <f t="shared" si="96"/>
        <v>20</v>
      </c>
      <c r="G423" s="16">
        <f t="shared" si="96"/>
        <v>548</v>
      </c>
      <c r="H423" s="16">
        <f t="shared" si="96"/>
        <v>27</v>
      </c>
      <c r="I423" s="16">
        <f t="shared" si="96"/>
        <v>195</v>
      </c>
      <c r="J423" s="16">
        <f t="shared" si="96"/>
        <v>2054</v>
      </c>
      <c r="K423" s="16">
        <f t="shared" si="96"/>
        <v>3140.2000000000003</v>
      </c>
      <c r="L423" s="16">
        <f t="shared" si="96"/>
        <v>399.4</v>
      </c>
      <c r="M423" s="16">
        <f t="shared" si="96"/>
        <v>200</v>
      </c>
      <c r="N423" s="16">
        <f t="shared" si="96"/>
        <v>77</v>
      </c>
      <c r="O423" s="16">
        <f t="shared" si="96"/>
        <v>125</v>
      </c>
      <c r="P423" s="16">
        <f t="shared" si="96"/>
        <v>622.1</v>
      </c>
      <c r="Q423" s="16">
        <f t="shared" si="96"/>
        <v>0</v>
      </c>
      <c r="R423" s="16">
        <f t="shared" si="96"/>
        <v>103</v>
      </c>
      <c r="S423" s="16">
        <f t="shared" si="96"/>
        <v>17.5</v>
      </c>
      <c r="T423" s="16">
        <f t="shared" si="96"/>
        <v>7</v>
      </c>
      <c r="U423" s="16">
        <f t="shared" si="96"/>
        <v>16</v>
      </c>
      <c r="V423" s="16">
        <f t="shared" si="96"/>
        <v>949</v>
      </c>
      <c r="W423" s="16">
        <f t="shared" si="96"/>
        <v>210</v>
      </c>
      <c r="X423" s="16">
        <f t="shared" si="96"/>
        <v>324</v>
      </c>
      <c r="Y423" s="16">
        <f t="shared" si="96"/>
        <v>275</v>
      </c>
      <c r="Z423" s="16">
        <f t="shared" si="96"/>
        <v>230</v>
      </c>
      <c r="AA423" s="16">
        <f t="shared" si="96"/>
        <v>96</v>
      </c>
      <c r="AB423" s="16">
        <f t="shared" si="96"/>
        <v>2605</v>
      </c>
      <c r="AC423" s="16">
        <f t="shared" si="96"/>
        <v>443</v>
      </c>
      <c r="AD423" s="16">
        <f t="shared" si="96"/>
        <v>108</v>
      </c>
      <c r="AE423" s="16">
        <f t="shared" si="96"/>
        <v>113</v>
      </c>
      <c r="AF423" s="16">
        <f t="shared" si="96"/>
        <v>144</v>
      </c>
      <c r="AG423" s="16">
        <f t="shared" si="96"/>
        <v>277.10000000000002</v>
      </c>
      <c r="AH423" s="16">
        <f t="shared" si="96"/>
        <v>116.4</v>
      </c>
      <c r="AI423" s="16">
        <f t="shared" si="96"/>
        <v>206</v>
      </c>
      <c r="AJ423" s="16">
        <f t="shared" si="96"/>
        <v>15.600000000000003</v>
      </c>
      <c r="AK423" s="16">
        <f t="shared" si="96"/>
        <v>78</v>
      </c>
      <c r="AL423" s="16">
        <f t="shared" si="96"/>
        <v>8.1000000000000014</v>
      </c>
    </row>
    <row r="424" spans="1:39" ht="88.5" customHeight="1" x14ac:dyDescent="1.1499999999999999">
      <c r="A424" s="62" t="s">
        <v>85</v>
      </c>
      <c r="B424" s="62"/>
      <c r="C424" s="16">
        <f>C423/12</f>
        <v>184.58333333333334</v>
      </c>
      <c r="D424" s="16">
        <f t="shared" ref="D424:AL424" si="97">D423/12</f>
        <v>110</v>
      </c>
      <c r="E424" s="16">
        <f t="shared" si="97"/>
        <v>32.15</v>
      </c>
      <c r="F424" s="16">
        <f t="shared" si="97"/>
        <v>1.6666666666666667</v>
      </c>
      <c r="G424" s="16">
        <f t="shared" si="97"/>
        <v>45.666666666666664</v>
      </c>
      <c r="H424" s="16">
        <f t="shared" si="97"/>
        <v>2.25</v>
      </c>
      <c r="I424" s="16">
        <f t="shared" si="97"/>
        <v>16.25</v>
      </c>
      <c r="J424" s="16">
        <f t="shared" si="97"/>
        <v>171.16666666666666</v>
      </c>
      <c r="K424" s="16">
        <f t="shared" si="97"/>
        <v>261.68333333333334</v>
      </c>
      <c r="L424" s="16">
        <f t="shared" si="97"/>
        <v>33.283333333333331</v>
      </c>
      <c r="M424" s="16">
        <f t="shared" si="97"/>
        <v>16.666666666666668</v>
      </c>
      <c r="N424" s="16">
        <f t="shared" si="97"/>
        <v>6.416666666666667</v>
      </c>
      <c r="O424" s="16">
        <f t="shared" si="97"/>
        <v>10.416666666666666</v>
      </c>
      <c r="P424" s="16">
        <f t="shared" si="97"/>
        <v>51.841666666666669</v>
      </c>
      <c r="Q424" s="16">
        <f t="shared" si="97"/>
        <v>0</v>
      </c>
      <c r="R424" s="16">
        <f t="shared" si="97"/>
        <v>8.5833333333333339</v>
      </c>
      <c r="S424" s="16">
        <f t="shared" si="97"/>
        <v>1.4583333333333333</v>
      </c>
      <c r="T424" s="16">
        <f t="shared" si="97"/>
        <v>0.58333333333333337</v>
      </c>
      <c r="U424" s="16">
        <f t="shared" si="97"/>
        <v>1.3333333333333333</v>
      </c>
      <c r="V424" s="16">
        <f t="shared" si="97"/>
        <v>79.083333333333329</v>
      </c>
      <c r="W424" s="16">
        <f t="shared" si="97"/>
        <v>17.5</v>
      </c>
      <c r="X424" s="16">
        <f t="shared" si="97"/>
        <v>27</v>
      </c>
      <c r="Y424" s="16">
        <f t="shared" si="97"/>
        <v>22.916666666666668</v>
      </c>
      <c r="Z424" s="16">
        <f t="shared" si="97"/>
        <v>19.166666666666668</v>
      </c>
      <c r="AA424" s="16">
        <f t="shared" si="97"/>
        <v>8</v>
      </c>
      <c r="AB424" s="16">
        <f t="shared" si="97"/>
        <v>217.08333333333334</v>
      </c>
      <c r="AC424" s="16">
        <f t="shared" si="97"/>
        <v>36.916666666666664</v>
      </c>
      <c r="AD424" s="16">
        <f t="shared" si="97"/>
        <v>9</v>
      </c>
      <c r="AE424" s="16">
        <f t="shared" si="97"/>
        <v>9.4166666666666661</v>
      </c>
      <c r="AF424" s="16">
        <f t="shared" si="97"/>
        <v>12</v>
      </c>
      <c r="AG424" s="16">
        <f t="shared" si="97"/>
        <v>23.091666666666669</v>
      </c>
      <c r="AH424" s="16">
        <f t="shared" si="97"/>
        <v>9.7000000000000011</v>
      </c>
      <c r="AI424" s="16">
        <f t="shared" si="97"/>
        <v>17.166666666666668</v>
      </c>
      <c r="AJ424" s="16">
        <f t="shared" si="97"/>
        <v>1.3000000000000003</v>
      </c>
      <c r="AK424" s="16">
        <f t="shared" si="97"/>
        <v>6.5</v>
      </c>
      <c r="AL424" s="16">
        <f t="shared" si="97"/>
        <v>0.67500000000000016</v>
      </c>
      <c r="AM424" s="16">
        <f>AM423/10</f>
        <v>0</v>
      </c>
    </row>
    <row r="425" spans="1:39" ht="88.5" customHeight="1" x14ac:dyDescent="1.1499999999999999">
      <c r="A425" s="56"/>
      <c r="B425" s="56"/>
      <c r="C425" s="16"/>
      <c r="D425" s="16"/>
      <c r="E425" s="16"/>
      <c r="F425" s="16"/>
      <c r="G425" s="56">
        <f>G424+H424</f>
        <v>47.916666666666664</v>
      </c>
      <c r="H425" s="56"/>
      <c r="I425" s="16"/>
      <c r="J425" s="16"/>
      <c r="K425" s="16"/>
      <c r="L425" s="56">
        <f>L424+M424</f>
        <v>49.95</v>
      </c>
      <c r="M425" s="56"/>
      <c r="N425" s="15"/>
      <c r="O425" s="16"/>
      <c r="P425" s="56">
        <f>P424+Q424</f>
        <v>51.841666666666669</v>
      </c>
      <c r="Q425" s="56"/>
      <c r="R425" s="16"/>
      <c r="S425" s="16"/>
      <c r="T425" s="16"/>
      <c r="U425" s="16"/>
      <c r="V425" s="16">
        <f>V424+X424</f>
        <v>106.08333333333333</v>
      </c>
      <c r="W425" s="16"/>
      <c r="X425" s="16"/>
      <c r="Y425" s="56">
        <f>Y424+Z424</f>
        <v>42.083333333333336</v>
      </c>
      <c r="Z425" s="56"/>
      <c r="AA425" s="16"/>
      <c r="AB425" s="16"/>
      <c r="AC425" s="16"/>
      <c r="AD425" s="16"/>
      <c r="AE425" s="16"/>
      <c r="AF425" s="56">
        <f>AF424+AG424</f>
        <v>35.091666666666669</v>
      </c>
      <c r="AG425" s="56"/>
      <c r="AH425" s="16"/>
      <c r="AI425" s="16"/>
      <c r="AJ425" s="16"/>
      <c r="AK425" s="16"/>
      <c r="AL425" s="16"/>
    </row>
    <row r="426" spans="1:39" ht="364.5" customHeight="1" x14ac:dyDescent="1.1499999999999999">
      <c r="A426" s="62" t="s">
        <v>141</v>
      </c>
      <c r="B426" s="62"/>
      <c r="C426" s="16">
        <v>182</v>
      </c>
      <c r="D426" s="16">
        <v>111</v>
      </c>
      <c r="E426" s="16">
        <v>32.5</v>
      </c>
      <c r="F426" s="16">
        <v>2</v>
      </c>
      <c r="G426" s="56">
        <v>44</v>
      </c>
      <c r="H426" s="56"/>
      <c r="I426" s="10">
        <v>13</v>
      </c>
      <c r="J426" s="16">
        <v>195</v>
      </c>
      <c r="K426" s="16">
        <v>228</v>
      </c>
      <c r="L426" s="57">
        <v>55.3</v>
      </c>
      <c r="M426" s="57"/>
      <c r="N426" s="16">
        <v>6.5</v>
      </c>
      <c r="O426" s="16">
        <v>9.8000000000000007</v>
      </c>
      <c r="P426" s="57">
        <v>52</v>
      </c>
      <c r="Q426" s="57"/>
      <c r="R426" s="16">
        <v>6.5</v>
      </c>
      <c r="S426" s="16">
        <v>1.3</v>
      </c>
      <c r="T426" s="16">
        <v>0.33</v>
      </c>
      <c r="U426" s="16">
        <v>1.3</v>
      </c>
      <c r="V426" s="10">
        <v>104</v>
      </c>
      <c r="W426" s="3">
        <v>19.5</v>
      </c>
      <c r="X426" s="16"/>
      <c r="Y426" s="56">
        <v>46</v>
      </c>
      <c r="Z426" s="56"/>
      <c r="AA426" s="16">
        <v>6.5</v>
      </c>
      <c r="AB426" s="16">
        <v>195</v>
      </c>
      <c r="AC426" s="16">
        <v>39</v>
      </c>
      <c r="AD426" s="16">
        <v>9.8000000000000007</v>
      </c>
      <c r="AE426" s="16">
        <v>9.8000000000000007</v>
      </c>
      <c r="AF426" s="58">
        <v>36</v>
      </c>
      <c r="AG426" s="59"/>
      <c r="AH426" s="16">
        <v>9.75</v>
      </c>
      <c r="AI426" s="16">
        <v>18</v>
      </c>
      <c r="AJ426" s="16">
        <v>1.3</v>
      </c>
      <c r="AK426" s="16">
        <v>6.5</v>
      </c>
      <c r="AL426" s="16">
        <v>0.7</v>
      </c>
    </row>
    <row r="427" spans="1:39" ht="124.5" customHeight="1" x14ac:dyDescent="1.1499999999999999">
      <c r="A427" s="62" t="s">
        <v>125</v>
      </c>
      <c r="B427" s="62"/>
      <c r="C427" s="16">
        <f>C424*100/C426</f>
        <v>101.41941391941393</v>
      </c>
      <c r="D427" s="16">
        <f>D424*100/D426</f>
        <v>99.099099099099092</v>
      </c>
      <c r="E427" s="16">
        <f>E424*100/E426</f>
        <v>98.92307692307692</v>
      </c>
      <c r="F427" s="16">
        <f>F424*100/F426</f>
        <v>83.333333333333343</v>
      </c>
      <c r="G427" s="56">
        <f>G425*100/G426</f>
        <v>108.90151515151514</v>
      </c>
      <c r="H427" s="56"/>
      <c r="I427" s="16">
        <f>I424*100/I426</f>
        <v>125</v>
      </c>
      <c r="J427" s="16">
        <f>J424*100/J426</f>
        <v>87.777777777777771</v>
      </c>
      <c r="K427" s="16">
        <f>K424*100/K426</f>
        <v>114.7733918128655</v>
      </c>
      <c r="L427" s="56">
        <f>L425*100/L426</f>
        <v>90.325497287522609</v>
      </c>
      <c r="M427" s="56"/>
      <c r="N427" s="16">
        <f>N424*100/N426</f>
        <v>98.71794871794873</v>
      </c>
      <c r="O427" s="16">
        <f>O424*100/O426</f>
        <v>106.2925170068027</v>
      </c>
      <c r="P427" s="56">
        <f>P425*100/P426</f>
        <v>99.695512820512832</v>
      </c>
      <c r="Q427" s="56"/>
      <c r="R427" s="16">
        <f>R424*100/R426</f>
        <v>132.05128205128204</v>
      </c>
      <c r="S427" s="16">
        <f>S424*100/S426</f>
        <v>112.17948717948715</v>
      </c>
      <c r="T427" s="16">
        <f>T424*100/T426</f>
        <v>176.76767676767676</v>
      </c>
      <c r="U427" s="16">
        <f>U424*100/U426</f>
        <v>102.56410256410254</v>
      </c>
      <c r="V427" s="6">
        <f>V425*100/V426</f>
        <v>102.00320512820511</v>
      </c>
      <c r="W427" s="16">
        <f>W424*100/W426</f>
        <v>89.743589743589737</v>
      </c>
      <c r="X427" s="16"/>
      <c r="Y427" s="56">
        <f>Y425*100/Y426</f>
        <v>91.485507246376827</v>
      </c>
      <c r="Z427" s="56"/>
      <c r="AA427" s="16">
        <f t="shared" ref="AA427:AL427" si="98">AA424*100/AA426</f>
        <v>123.07692307692308</v>
      </c>
      <c r="AB427" s="16">
        <f t="shared" si="98"/>
        <v>111.32478632478633</v>
      </c>
      <c r="AC427" s="16">
        <f t="shared" si="98"/>
        <v>94.658119658119659</v>
      </c>
      <c r="AD427" s="16">
        <f t="shared" si="98"/>
        <v>91.836734693877546</v>
      </c>
      <c r="AE427" s="16">
        <f t="shared" si="98"/>
        <v>96.088435374149654</v>
      </c>
      <c r="AF427" s="60">
        <f>AF425*100/AF426</f>
        <v>97.476851851851862</v>
      </c>
      <c r="AG427" s="61"/>
      <c r="AH427" s="16">
        <f t="shared" si="98"/>
        <v>99.487179487179503</v>
      </c>
      <c r="AI427" s="16">
        <f t="shared" si="98"/>
        <v>95.370370370370381</v>
      </c>
      <c r="AJ427" s="16">
        <f t="shared" si="98"/>
        <v>100.00000000000001</v>
      </c>
      <c r="AK427" s="16">
        <f t="shared" si="98"/>
        <v>100</v>
      </c>
      <c r="AL427" s="16">
        <f t="shared" si="98"/>
        <v>96.428571428571459</v>
      </c>
    </row>
    <row r="428" spans="1:39" ht="165" customHeight="1" x14ac:dyDescent="1.1499999999999999">
      <c r="A428" s="62" t="s">
        <v>162</v>
      </c>
      <c r="B428" s="62"/>
      <c r="C428" s="16">
        <f t="shared" ref="C428:AK428" si="99">C36+C71+C108+C141+C178+C210+C244+C279+C314+C349+C384+C418</f>
        <v>1953</v>
      </c>
      <c r="D428" s="16">
        <f t="shared" si="99"/>
        <v>1500</v>
      </c>
      <c r="E428" s="16">
        <f t="shared" si="99"/>
        <v>331.49999999999994</v>
      </c>
      <c r="F428" s="16">
        <f t="shared" si="99"/>
        <v>20</v>
      </c>
      <c r="G428" s="16">
        <f t="shared" si="99"/>
        <v>447</v>
      </c>
      <c r="H428" s="16">
        <f t="shared" si="99"/>
        <v>27</v>
      </c>
      <c r="I428" s="16">
        <f t="shared" si="99"/>
        <v>256</v>
      </c>
      <c r="J428" s="16">
        <f t="shared" si="99"/>
        <v>3714</v>
      </c>
      <c r="K428" s="16">
        <f t="shared" si="99"/>
        <v>3949.2</v>
      </c>
      <c r="L428" s="16">
        <f t="shared" si="99"/>
        <v>610.79999999999995</v>
      </c>
      <c r="M428" s="16">
        <f t="shared" si="99"/>
        <v>600</v>
      </c>
      <c r="N428" s="16">
        <f t="shared" si="99"/>
        <v>65</v>
      </c>
      <c r="O428" s="16">
        <f t="shared" si="99"/>
        <v>125</v>
      </c>
      <c r="P428" s="16">
        <f t="shared" si="99"/>
        <v>480.5</v>
      </c>
      <c r="Q428" s="16">
        <f t="shared" si="99"/>
        <v>200</v>
      </c>
      <c r="R428" s="16">
        <f t="shared" si="99"/>
        <v>161</v>
      </c>
      <c r="S428" s="16">
        <f t="shared" si="99"/>
        <v>3.5</v>
      </c>
      <c r="T428" s="16">
        <f t="shared" si="99"/>
        <v>7</v>
      </c>
      <c r="U428" s="16">
        <f t="shared" si="99"/>
        <v>14</v>
      </c>
      <c r="V428" s="16">
        <f t="shared" si="99"/>
        <v>1173</v>
      </c>
      <c r="W428" s="16">
        <f t="shared" si="99"/>
        <v>210</v>
      </c>
      <c r="X428" s="16">
        <f t="shared" si="99"/>
        <v>787</v>
      </c>
      <c r="Y428" s="16">
        <f t="shared" si="99"/>
        <v>275</v>
      </c>
      <c r="Z428" s="16">
        <f t="shared" si="99"/>
        <v>1308</v>
      </c>
      <c r="AA428" s="16">
        <f t="shared" si="99"/>
        <v>34</v>
      </c>
      <c r="AB428" s="16">
        <f t="shared" si="99"/>
        <v>1531</v>
      </c>
      <c r="AC428" s="16">
        <f t="shared" si="99"/>
        <v>92</v>
      </c>
      <c r="AD428" s="16">
        <f t="shared" si="99"/>
        <v>105</v>
      </c>
      <c r="AE428" s="16">
        <f t="shared" si="99"/>
        <v>38</v>
      </c>
      <c r="AF428" s="16">
        <f t="shared" si="99"/>
        <v>24</v>
      </c>
      <c r="AG428" s="16">
        <f t="shared" si="99"/>
        <v>299.60000000000002</v>
      </c>
      <c r="AH428" s="16">
        <f t="shared" si="99"/>
        <v>170.39999999999998</v>
      </c>
      <c r="AI428" s="16">
        <f t="shared" si="99"/>
        <v>68</v>
      </c>
      <c r="AJ428" s="16">
        <f t="shared" si="99"/>
        <v>18</v>
      </c>
      <c r="AK428" s="16">
        <f t="shared" si="99"/>
        <v>84</v>
      </c>
      <c r="AL428" s="16">
        <f>AL36+AL71+AL108+AL141+AL178+AL210+AL244+AL279+AL314+AL349</f>
        <v>6.6000000000000005</v>
      </c>
      <c r="AM428" s="16" t="e">
        <f>AM36+AM71+AM108+AM141+AM178+#REF!+AM210+AM244+AM279+AM314+AM349+#REF!</f>
        <v>#REF!</v>
      </c>
    </row>
    <row r="429" spans="1:39" ht="84" customHeight="1" x14ac:dyDescent="1.1499999999999999">
      <c r="A429" s="62" t="s">
        <v>85</v>
      </c>
      <c r="B429" s="62"/>
      <c r="C429" s="16">
        <f>C428/12</f>
        <v>162.75</v>
      </c>
      <c r="D429" s="16">
        <f t="shared" ref="D429:AL429" si="100">D428/12</f>
        <v>125</v>
      </c>
      <c r="E429" s="16">
        <f t="shared" si="100"/>
        <v>27.624999999999996</v>
      </c>
      <c r="F429" s="16">
        <f t="shared" si="100"/>
        <v>1.6666666666666667</v>
      </c>
      <c r="G429" s="16">
        <f t="shared" si="100"/>
        <v>37.25</v>
      </c>
      <c r="H429" s="16">
        <f t="shared" si="100"/>
        <v>2.25</v>
      </c>
      <c r="I429" s="16">
        <f t="shared" si="100"/>
        <v>21.333333333333332</v>
      </c>
      <c r="J429" s="16">
        <f t="shared" si="100"/>
        <v>309.5</v>
      </c>
      <c r="K429" s="16">
        <f t="shared" si="100"/>
        <v>329.09999999999997</v>
      </c>
      <c r="L429" s="16">
        <f t="shared" si="100"/>
        <v>50.9</v>
      </c>
      <c r="M429" s="16">
        <f t="shared" si="100"/>
        <v>50</v>
      </c>
      <c r="N429" s="16">
        <f t="shared" si="100"/>
        <v>5.416666666666667</v>
      </c>
      <c r="O429" s="16">
        <f t="shared" si="100"/>
        <v>10.416666666666666</v>
      </c>
      <c r="P429" s="16">
        <f t="shared" si="100"/>
        <v>40.041666666666664</v>
      </c>
      <c r="Q429" s="16">
        <f t="shared" si="100"/>
        <v>16.666666666666668</v>
      </c>
      <c r="R429" s="16">
        <f t="shared" si="100"/>
        <v>13.416666666666666</v>
      </c>
      <c r="S429" s="16">
        <f t="shared" si="100"/>
        <v>0.29166666666666669</v>
      </c>
      <c r="T429" s="16">
        <f t="shared" si="100"/>
        <v>0.58333333333333337</v>
      </c>
      <c r="U429" s="16">
        <f t="shared" si="100"/>
        <v>1.1666666666666667</v>
      </c>
      <c r="V429" s="16">
        <f t="shared" si="100"/>
        <v>97.75</v>
      </c>
      <c r="W429" s="16">
        <f t="shared" si="100"/>
        <v>17.5</v>
      </c>
      <c r="X429" s="16">
        <f t="shared" si="100"/>
        <v>65.583333333333329</v>
      </c>
      <c r="Y429" s="16">
        <f t="shared" si="100"/>
        <v>22.916666666666668</v>
      </c>
      <c r="Z429" s="16">
        <f t="shared" si="100"/>
        <v>109</v>
      </c>
      <c r="AA429" s="16">
        <f t="shared" si="100"/>
        <v>2.8333333333333335</v>
      </c>
      <c r="AB429" s="16">
        <f t="shared" si="100"/>
        <v>127.58333333333333</v>
      </c>
      <c r="AC429" s="16">
        <f t="shared" si="100"/>
        <v>7.666666666666667</v>
      </c>
      <c r="AD429" s="16">
        <f t="shared" si="100"/>
        <v>8.75</v>
      </c>
      <c r="AE429" s="16">
        <f t="shared" si="100"/>
        <v>3.1666666666666665</v>
      </c>
      <c r="AF429" s="16">
        <f t="shared" si="100"/>
        <v>2</v>
      </c>
      <c r="AG429" s="16">
        <f t="shared" si="100"/>
        <v>24.966666666666669</v>
      </c>
      <c r="AH429" s="16">
        <f t="shared" si="100"/>
        <v>14.199999999999998</v>
      </c>
      <c r="AI429" s="16">
        <f t="shared" si="100"/>
        <v>5.666666666666667</v>
      </c>
      <c r="AJ429" s="16">
        <f t="shared" si="100"/>
        <v>1.5</v>
      </c>
      <c r="AK429" s="16">
        <f t="shared" si="100"/>
        <v>7</v>
      </c>
      <c r="AL429" s="16">
        <f t="shared" si="100"/>
        <v>0.55000000000000004</v>
      </c>
    </row>
    <row r="430" spans="1:39" hidden="1" x14ac:dyDescent="1.1499999999999999">
      <c r="A430" s="56"/>
      <c r="B430" s="56"/>
      <c r="C430" s="16"/>
      <c r="D430" s="16"/>
      <c r="E430" s="16"/>
      <c r="F430" s="16"/>
      <c r="G430" s="56">
        <f>G429+H429</f>
        <v>39.5</v>
      </c>
      <c r="H430" s="56"/>
      <c r="I430" s="16"/>
      <c r="J430" s="16"/>
      <c r="K430" s="16"/>
      <c r="L430" s="56">
        <f>L429+M429</f>
        <v>100.9</v>
      </c>
      <c r="M430" s="56"/>
      <c r="N430" s="15"/>
      <c r="O430" s="16"/>
      <c r="P430" s="56">
        <f>P429+Q429</f>
        <v>56.708333333333329</v>
      </c>
      <c r="Q430" s="56"/>
      <c r="R430" s="16"/>
      <c r="S430" s="16"/>
      <c r="T430" s="16"/>
      <c r="U430" s="16"/>
      <c r="V430" s="16">
        <f>V429+X429</f>
        <v>163.33333333333331</v>
      </c>
      <c r="W430" s="16"/>
      <c r="X430" s="16"/>
      <c r="Y430" s="56">
        <f>Y429+Z429</f>
        <v>131.91666666666666</v>
      </c>
      <c r="Z430" s="56"/>
      <c r="AA430" s="16"/>
      <c r="AB430" s="16"/>
      <c r="AC430" s="16"/>
      <c r="AD430" s="16"/>
      <c r="AE430" s="16"/>
      <c r="AF430" s="56"/>
      <c r="AG430" s="56"/>
      <c r="AH430" s="16"/>
      <c r="AI430" s="16"/>
      <c r="AJ430" s="16"/>
      <c r="AK430" s="16"/>
      <c r="AL430" s="16"/>
    </row>
    <row r="431" spans="1:39" ht="378" hidden="1" customHeight="1" x14ac:dyDescent="1.1499999999999999">
      <c r="A431" s="62" t="s">
        <v>141</v>
      </c>
      <c r="B431" s="62"/>
      <c r="C431" s="16">
        <v>168</v>
      </c>
      <c r="D431" s="16">
        <v>102</v>
      </c>
      <c r="E431" s="16">
        <v>30</v>
      </c>
      <c r="F431" s="16">
        <v>1.8</v>
      </c>
      <c r="G431" s="56">
        <v>41</v>
      </c>
      <c r="H431" s="56"/>
      <c r="I431" s="10">
        <v>12</v>
      </c>
      <c r="J431" s="16">
        <v>180</v>
      </c>
      <c r="K431" s="16">
        <v>210</v>
      </c>
      <c r="L431" s="57">
        <v>51</v>
      </c>
      <c r="M431" s="57"/>
      <c r="N431" s="16">
        <v>6</v>
      </c>
      <c r="O431" s="16">
        <v>9.3000000000000007</v>
      </c>
      <c r="P431" s="57">
        <v>48</v>
      </c>
      <c r="Q431" s="57"/>
      <c r="R431" s="16">
        <v>6</v>
      </c>
      <c r="S431" s="16">
        <v>1.2</v>
      </c>
      <c r="T431" s="16">
        <v>0.3</v>
      </c>
      <c r="U431" s="16">
        <v>1.2</v>
      </c>
      <c r="V431" s="3">
        <v>96</v>
      </c>
      <c r="W431" s="3">
        <v>18</v>
      </c>
      <c r="X431" s="16"/>
      <c r="Y431" s="56">
        <v>42</v>
      </c>
      <c r="Z431" s="56"/>
      <c r="AA431" s="16">
        <v>6</v>
      </c>
      <c r="AB431" s="16">
        <v>180</v>
      </c>
      <c r="AC431" s="16">
        <v>36</v>
      </c>
      <c r="AD431" s="16">
        <v>9.3000000000000007</v>
      </c>
      <c r="AE431" s="16">
        <v>9.3000000000000007</v>
      </c>
      <c r="AF431" s="2">
        <v>15</v>
      </c>
      <c r="AG431" s="2">
        <v>18</v>
      </c>
      <c r="AH431" s="16">
        <v>9</v>
      </c>
      <c r="AI431" s="16">
        <v>17</v>
      </c>
      <c r="AJ431" s="16">
        <v>1.2</v>
      </c>
      <c r="AK431" s="16">
        <v>6</v>
      </c>
      <c r="AL431" s="16">
        <v>0.6</v>
      </c>
    </row>
    <row r="432" spans="1:39" ht="84" hidden="1" customHeight="1" x14ac:dyDescent="1.1499999999999999">
      <c r="A432" s="62" t="s">
        <v>125</v>
      </c>
      <c r="B432" s="62"/>
      <c r="C432" s="16">
        <f>C429*100/C431</f>
        <v>96.875</v>
      </c>
      <c r="D432" s="16">
        <f>D429*100/D431</f>
        <v>122.54901960784314</v>
      </c>
      <c r="E432" s="16">
        <f>E429*100/E431</f>
        <v>92.083333333333314</v>
      </c>
      <c r="F432" s="16">
        <f>F429*100/F431</f>
        <v>92.592592592592595</v>
      </c>
      <c r="G432" s="56">
        <f>G430*100/G431</f>
        <v>96.341463414634148</v>
      </c>
      <c r="H432" s="56"/>
      <c r="I432" s="9">
        <f>I429*100/I431</f>
        <v>177.77777777777774</v>
      </c>
      <c r="J432" s="9">
        <f>J429*100/J431</f>
        <v>171.94444444444446</v>
      </c>
      <c r="K432" s="9">
        <f>K429*100/K431</f>
        <v>156.71428571428572</v>
      </c>
      <c r="L432" s="56">
        <f>L430*100/L431</f>
        <v>197.84313725490196</v>
      </c>
      <c r="M432" s="56"/>
      <c r="N432" s="16">
        <f>N429*100/N431</f>
        <v>90.277777777777786</v>
      </c>
      <c r="O432" s="16">
        <f>O429*100/O431</f>
        <v>112.00716845878134</v>
      </c>
      <c r="P432" s="56">
        <f>P430*100/P431</f>
        <v>118.1423611111111</v>
      </c>
      <c r="Q432" s="56"/>
      <c r="R432" s="16">
        <f>R429*100/R431</f>
        <v>223.61111111111109</v>
      </c>
      <c r="S432" s="15">
        <f>S429*100/S431</f>
        <v>24.305555555555557</v>
      </c>
      <c r="T432" s="16">
        <f>T429*100/T431</f>
        <v>194.44444444444446</v>
      </c>
      <c r="U432" s="16">
        <f>U429*100/U431</f>
        <v>97.222222222222229</v>
      </c>
      <c r="V432" s="9">
        <f>V430*100/V431</f>
        <v>170.13888888888889</v>
      </c>
      <c r="W432" s="16">
        <f>W429*100/W431</f>
        <v>97.222222222222229</v>
      </c>
      <c r="X432" s="16"/>
      <c r="Y432" s="56">
        <f>Y430*100/Y431</f>
        <v>314.08730158730157</v>
      </c>
      <c r="Z432" s="56"/>
      <c r="AA432" s="16">
        <f t="shared" ref="AA432:AL432" si="101">AA429*100/AA431</f>
        <v>47.222222222222229</v>
      </c>
      <c r="AB432" s="16">
        <f t="shared" si="101"/>
        <v>70.879629629629619</v>
      </c>
      <c r="AC432" s="16">
        <f t="shared" si="101"/>
        <v>21.296296296296298</v>
      </c>
      <c r="AD432" s="16">
        <f t="shared" si="101"/>
        <v>94.086021505376337</v>
      </c>
      <c r="AE432" s="16">
        <f t="shared" si="101"/>
        <v>34.050179211469526</v>
      </c>
      <c r="AF432" s="9">
        <f t="shared" si="101"/>
        <v>13.333333333333334</v>
      </c>
      <c r="AG432" s="9">
        <f t="shared" si="101"/>
        <v>138.70370370370372</v>
      </c>
      <c r="AH432" s="16">
        <f t="shared" si="101"/>
        <v>157.77777777777774</v>
      </c>
      <c r="AI432" s="16">
        <f t="shared" si="101"/>
        <v>33.333333333333336</v>
      </c>
      <c r="AJ432" s="16">
        <f t="shared" si="101"/>
        <v>125</v>
      </c>
      <c r="AK432" s="16">
        <f t="shared" si="101"/>
        <v>116.66666666666667</v>
      </c>
      <c r="AL432" s="16">
        <f t="shared" si="101"/>
        <v>91.666666666666686</v>
      </c>
    </row>
    <row r="433" spans="1:38" hidden="1" x14ac:dyDescent="1.1499999999999999">
      <c r="A433" s="56" t="s">
        <v>146</v>
      </c>
      <c r="B433" s="56"/>
      <c r="C433" s="16">
        <v>180</v>
      </c>
      <c r="D433" s="16">
        <v>120</v>
      </c>
      <c r="E433" s="16">
        <v>15</v>
      </c>
      <c r="F433" s="16">
        <v>2</v>
      </c>
      <c r="G433" s="56">
        <v>40</v>
      </c>
      <c r="H433" s="56"/>
      <c r="I433" s="16">
        <v>5</v>
      </c>
      <c r="J433" s="16">
        <v>210</v>
      </c>
      <c r="K433" s="16">
        <v>250</v>
      </c>
      <c r="L433" s="56">
        <v>60</v>
      </c>
      <c r="M433" s="56"/>
      <c r="N433" s="15">
        <v>5</v>
      </c>
      <c r="O433" s="16">
        <v>10</v>
      </c>
      <c r="P433" s="56">
        <v>40</v>
      </c>
      <c r="Q433" s="56"/>
      <c r="R433" s="16">
        <v>10</v>
      </c>
      <c r="S433" s="16">
        <v>2</v>
      </c>
      <c r="T433" s="16">
        <v>0.5</v>
      </c>
      <c r="U433" s="16">
        <v>1</v>
      </c>
      <c r="V433" s="16">
        <v>130</v>
      </c>
      <c r="W433" s="16">
        <v>15</v>
      </c>
      <c r="X433" s="16"/>
      <c r="Y433" s="56">
        <v>60</v>
      </c>
      <c r="Z433" s="56"/>
      <c r="AA433" s="16">
        <v>5</v>
      </c>
      <c r="AB433" s="16">
        <v>100</v>
      </c>
      <c r="AC433" s="16">
        <v>35</v>
      </c>
      <c r="AD433" s="16">
        <v>10</v>
      </c>
      <c r="AE433" s="16">
        <v>10</v>
      </c>
      <c r="AF433" s="56">
        <v>45</v>
      </c>
      <c r="AG433" s="56"/>
      <c r="AH433" s="16">
        <v>10</v>
      </c>
      <c r="AI433" s="16">
        <v>20</v>
      </c>
      <c r="AJ433" s="16">
        <v>1.5</v>
      </c>
      <c r="AK433" s="16">
        <v>7</v>
      </c>
      <c r="AL433" s="16">
        <v>0</v>
      </c>
    </row>
    <row r="434" spans="1:38" hidden="1" x14ac:dyDescent="1.1499999999999999">
      <c r="A434" s="67" t="s">
        <v>147</v>
      </c>
      <c r="B434" s="68"/>
      <c r="C434" s="16">
        <v>200</v>
      </c>
      <c r="D434" s="16">
        <v>150</v>
      </c>
      <c r="E434" s="16">
        <v>35</v>
      </c>
      <c r="F434" s="16">
        <v>3</v>
      </c>
      <c r="G434" s="56">
        <v>75</v>
      </c>
      <c r="H434" s="56"/>
      <c r="I434" s="16">
        <v>0</v>
      </c>
      <c r="J434" s="16">
        <v>400</v>
      </c>
      <c r="K434" s="16">
        <v>470</v>
      </c>
      <c r="L434" s="56">
        <v>450</v>
      </c>
      <c r="M434" s="56"/>
      <c r="N434" s="15">
        <v>0</v>
      </c>
      <c r="O434" s="16">
        <v>15</v>
      </c>
      <c r="P434" s="56">
        <v>100</v>
      </c>
      <c r="Q434" s="56"/>
      <c r="R434" s="16">
        <v>0</v>
      </c>
      <c r="S434" s="16">
        <v>4</v>
      </c>
      <c r="T434" s="16">
        <v>2</v>
      </c>
      <c r="U434" s="16">
        <v>0.2</v>
      </c>
      <c r="V434" s="16">
        <v>105</v>
      </c>
      <c r="W434" s="16">
        <v>0</v>
      </c>
      <c r="X434" s="16">
        <v>70</v>
      </c>
      <c r="Y434" s="56">
        <v>110</v>
      </c>
      <c r="Z434" s="56"/>
      <c r="AA434" s="16">
        <v>25</v>
      </c>
      <c r="AB434" s="16">
        <v>550</v>
      </c>
      <c r="AC434" s="16">
        <v>70</v>
      </c>
      <c r="AD434" s="16">
        <v>10</v>
      </c>
      <c r="AE434" s="16">
        <v>12</v>
      </c>
      <c r="AF434" s="56">
        <v>50</v>
      </c>
      <c r="AG434" s="56"/>
      <c r="AH434" s="16">
        <v>18</v>
      </c>
      <c r="AI434" s="16">
        <v>40</v>
      </c>
      <c r="AJ434" s="16">
        <v>1.5</v>
      </c>
      <c r="AK434" s="16">
        <v>8</v>
      </c>
      <c r="AL434" s="16">
        <v>1</v>
      </c>
    </row>
    <row r="435" spans="1:38" hidden="1" x14ac:dyDescent="1.1499999999999999">
      <c r="A435" s="67" t="s">
        <v>148</v>
      </c>
      <c r="B435" s="68"/>
      <c r="C435" s="4">
        <f>C434*60/100</f>
        <v>120</v>
      </c>
      <c r="D435" s="4">
        <f t="shared" ref="D435:AL435" si="102">D434*60/100</f>
        <v>90</v>
      </c>
      <c r="E435" s="4">
        <f t="shared" si="102"/>
        <v>21</v>
      </c>
      <c r="F435" s="4">
        <f t="shared" si="102"/>
        <v>1.8</v>
      </c>
      <c r="G435" s="4">
        <f t="shared" si="102"/>
        <v>45</v>
      </c>
      <c r="H435" s="4">
        <f t="shared" si="102"/>
        <v>0</v>
      </c>
      <c r="I435" s="4">
        <f t="shared" si="102"/>
        <v>0</v>
      </c>
      <c r="J435" s="4">
        <f t="shared" si="102"/>
        <v>240</v>
      </c>
      <c r="K435" s="4">
        <f t="shared" si="102"/>
        <v>282</v>
      </c>
      <c r="L435" s="4">
        <f t="shared" si="102"/>
        <v>270</v>
      </c>
      <c r="M435" s="4">
        <f t="shared" si="102"/>
        <v>0</v>
      </c>
      <c r="N435" s="4">
        <f t="shared" si="102"/>
        <v>0</v>
      </c>
      <c r="O435" s="4">
        <f t="shared" si="102"/>
        <v>9</v>
      </c>
      <c r="P435" s="4">
        <f t="shared" si="102"/>
        <v>60</v>
      </c>
      <c r="Q435" s="4">
        <f t="shared" si="102"/>
        <v>0</v>
      </c>
      <c r="R435" s="4">
        <f t="shared" si="102"/>
        <v>0</v>
      </c>
      <c r="S435" s="4">
        <f t="shared" si="102"/>
        <v>2.4</v>
      </c>
      <c r="T435" s="4">
        <f t="shared" si="102"/>
        <v>1.2</v>
      </c>
      <c r="U435" s="4">
        <f t="shared" si="102"/>
        <v>0.12</v>
      </c>
      <c r="V435" s="4">
        <f t="shared" si="102"/>
        <v>63</v>
      </c>
      <c r="W435" s="4">
        <f t="shared" si="102"/>
        <v>0</v>
      </c>
      <c r="X435" s="4">
        <f t="shared" si="102"/>
        <v>42</v>
      </c>
      <c r="Y435" s="4">
        <f t="shared" si="102"/>
        <v>66</v>
      </c>
      <c r="Z435" s="4">
        <f t="shared" si="102"/>
        <v>0</v>
      </c>
      <c r="AA435" s="4">
        <f t="shared" si="102"/>
        <v>15</v>
      </c>
      <c r="AB435" s="4">
        <f t="shared" si="102"/>
        <v>330</v>
      </c>
      <c r="AC435" s="4">
        <f t="shared" si="102"/>
        <v>42</v>
      </c>
      <c r="AD435" s="4">
        <f t="shared" si="102"/>
        <v>6</v>
      </c>
      <c r="AE435" s="4">
        <f t="shared" si="102"/>
        <v>7.2</v>
      </c>
      <c r="AF435" s="4">
        <f t="shared" si="102"/>
        <v>30</v>
      </c>
      <c r="AG435" s="4">
        <f t="shared" si="102"/>
        <v>0</v>
      </c>
      <c r="AH435" s="4">
        <f t="shared" si="102"/>
        <v>10.8</v>
      </c>
      <c r="AI435" s="4">
        <f t="shared" si="102"/>
        <v>24</v>
      </c>
      <c r="AJ435" s="4">
        <v>1.2</v>
      </c>
      <c r="AK435" s="4">
        <f t="shared" si="102"/>
        <v>4.8</v>
      </c>
      <c r="AL435" s="4">
        <f t="shared" si="102"/>
        <v>0.6</v>
      </c>
    </row>
    <row r="436" spans="1:38" x14ac:dyDescent="1.1499999999999999">
      <c r="A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x14ac:dyDescent="1.1499999999999999">
      <c r="A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U437" s="8"/>
      <c r="V437" s="8"/>
      <c r="W437" s="8"/>
      <c r="X437" s="8"/>
      <c r="Y437" s="8"/>
      <c r="Z437" s="8"/>
      <c r="AA437" s="8"/>
      <c r="AB437" s="8" t="s">
        <v>102</v>
      </c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x14ac:dyDescent="1.1499999999999999">
      <c r="A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x14ac:dyDescent="1.1499999999999999">
      <c r="A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x14ac:dyDescent="1.1499999999999999">
      <c r="A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x14ac:dyDescent="1.1499999999999999">
      <c r="A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x14ac:dyDescent="1.1499999999999999">
      <c r="A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x14ac:dyDescent="1.1499999999999999">
      <c r="A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x14ac:dyDescent="1.1499999999999999">
      <c r="A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x14ac:dyDescent="1.1499999999999999">
      <c r="A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x14ac:dyDescent="1.1499999999999999">
      <c r="A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x14ac:dyDescent="1.1499999999999999">
      <c r="A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x14ac:dyDescent="1.1499999999999999">
      <c r="A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x14ac:dyDescent="1.1499999999999999">
      <c r="A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x14ac:dyDescent="1.1499999999999999">
      <c r="A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x14ac:dyDescent="1.1499999999999999">
      <c r="A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x14ac:dyDescent="1.1499999999999999">
      <c r="A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x14ac:dyDescent="1.1499999999999999">
      <c r="A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x14ac:dyDescent="1.1499999999999999">
      <c r="A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x14ac:dyDescent="1.1499999999999999">
      <c r="A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x14ac:dyDescent="1.1499999999999999">
      <c r="A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x14ac:dyDescent="1.1499999999999999">
      <c r="A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x14ac:dyDescent="1.1499999999999999">
      <c r="A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x14ac:dyDescent="1.1499999999999999">
      <c r="A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x14ac:dyDescent="1.1499999999999999">
      <c r="A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x14ac:dyDescent="1.1499999999999999">
      <c r="A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x14ac:dyDescent="1.1499999999999999">
      <c r="A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x14ac:dyDescent="1.1499999999999999">
      <c r="A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x14ac:dyDescent="1.1499999999999999">
      <c r="A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x14ac:dyDescent="1.1499999999999999">
      <c r="A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x14ac:dyDescent="1.1499999999999999">
      <c r="A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x14ac:dyDescent="1.1499999999999999">
      <c r="A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x14ac:dyDescent="1.1499999999999999">
      <c r="A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x14ac:dyDescent="1.1499999999999999">
      <c r="A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x14ac:dyDescent="1.1499999999999999">
      <c r="A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x14ac:dyDescent="1.1499999999999999">
      <c r="A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x14ac:dyDescent="1.1499999999999999">
      <c r="A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x14ac:dyDescent="1.1499999999999999">
      <c r="A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x14ac:dyDescent="1.1499999999999999">
      <c r="A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x14ac:dyDescent="1.1499999999999999">
      <c r="A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x14ac:dyDescent="1.1499999999999999">
      <c r="A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x14ac:dyDescent="1.1499999999999999">
      <c r="A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x14ac:dyDescent="1.1499999999999999">
      <c r="A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x14ac:dyDescent="1.1499999999999999">
      <c r="A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x14ac:dyDescent="1.1499999999999999">
      <c r="A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x14ac:dyDescent="1.1499999999999999">
      <c r="A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x14ac:dyDescent="1.1499999999999999">
      <c r="A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x14ac:dyDescent="1.1499999999999999">
      <c r="A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x14ac:dyDescent="1.1499999999999999">
      <c r="A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x14ac:dyDescent="1.1499999999999999">
      <c r="A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x14ac:dyDescent="1.1499999999999999">
      <c r="A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x14ac:dyDescent="1.1499999999999999">
      <c r="A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x14ac:dyDescent="1.1499999999999999">
      <c r="A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x14ac:dyDescent="1.1499999999999999">
      <c r="A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x14ac:dyDescent="1.1499999999999999">
      <c r="A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x14ac:dyDescent="1.1499999999999999">
      <c r="A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x14ac:dyDescent="1.1499999999999999">
      <c r="A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x14ac:dyDescent="1.1499999999999999">
      <c r="A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x14ac:dyDescent="1.1499999999999999">
      <c r="A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x14ac:dyDescent="1.1499999999999999">
      <c r="A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x14ac:dyDescent="1.1499999999999999">
      <c r="A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x14ac:dyDescent="1.1499999999999999">
      <c r="A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x14ac:dyDescent="1.1499999999999999">
      <c r="A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x14ac:dyDescent="1.1499999999999999">
      <c r="A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x14ac:dyDescent="1.1499999999999999">
      <c r="A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x14ac:dyDescent="1.1499999999999999">
      <c r="A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x14ac:dyDescent="1.1499999999999999">
      <c r="A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x14ac:dyDescent="1.1499999999999999">
      <c r="A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x14ac:dyDescent="1.1499999999999999">
      <c r="A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x14ac:dyDescent="1.1499999999999999">
      <c r="A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x14ac:dyDescent="1.1499999999999999">
      <c r="A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x14ac:dyDescent="1.1499999999999999">
      <c r="A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x14ac:dyDescent="1.1499999999999999">
      <c r="A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x14ac:dyDescent="1.1499999999999999">
      <c r="A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x14ac:dyDescent="1.1499999999999999">
      <c r="A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x14ac:dyDescent="1.1499999999999999">
      <c r="A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x14ac:dyDescent="1.1499999999999999">
      <c r="A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x14ac:dyDescent="1.1499999999999999">
      <c r="A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x14ac:dyDescent="1.1499999999999999">
      <c r="A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x14ac:dyDescent="1.1499999999999999">
      <c r="A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x14ac:dyDescent="1.1499999999999999">
      <c r="A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x14ac:dyDescent="1.1499999999999999">
      <c r="A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x14ac:dyDescent="1.1499999999999999">
      <c r="A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x14ac:dyDescent="1.1499999999999999">
      <c r="A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x14ac:dyDescent="1.1499999999999999">
      <c r="A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x14ac:dyDescent="1.1499999999999999">
      <c r="A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x14ac:dyDescent="1.1499999999999999">
      <c r="A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x14ac:dyDescent="1.1499999999999999">
      <c r="A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x14ac:dyDescent="1.1499999999999999">
      <c r="A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x14ac:dyDescent="1.1499999999999999">
      <c r="A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x14ac:dyDescent="1.1499999999999999">
      <c r="A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x14ac:dyDescent="1.1499999999999999">
      <c r="A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x14ac:dyDescent="1.1499999999999999">
      <c r="A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x14ac:dyDescent="1.1499999999999999">
      <c r="A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x14ac:dyDescent="1.1499999999999999">
      <c r="A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x14ac:dyDescent="1.1499999999999999">
      <c r="A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x14ac:dyDescent="1.1499999999999999">
      <c r="A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x14ac:dyDescent="1.1499999999999999">
      <c r="A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x14ac:dyDescent="1.1499999999999999">
      <c r="A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x14ac:dyDescent="1.1499999999999999">
      <c r="A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x14ac:dyDescent="1.1499999999999999">
      <c r="A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x14ac:dyDescent="1.1499999999999999">
      <c r="A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x14ac:dyDescent="1.1499999999999999">
      <c r="A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x14ac:dyDescent="1.1499999999999999">
      <c r="A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x14ac:dyDescent="1.1499999999999999">
      <c r="A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x14ac:dyDescent="1.1499999999999999">
      <c r="A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x14ac:dyDescent="1.1499999999999999">
      <c r="A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x14ac:dyDescent="1.1499999999999999">
      <c r="A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x14ac:dyDescent="1.1499999999999999">
      <c r="A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x14ac:dyDescent="1.1499999999999999">
      <c r="A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x14ac:dyDescent="1.1499999999999999">
      <c r="A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x14ac:dyDescent="1.1499999999999999">
      <c r="A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x14ac:dyDescent="1.1499999999999999">
      <c r="A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x14ac:dyDescent="1.1499999999999999">
      <c r="A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x14ac:dyDescent="1.1499999999999999">
      <c r="A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x14ac:dyDescent="1.1499999999999999">
      <c r="A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x14ac:dyDescent="1.1499999999999999">
      <c r="A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x14ac:dyDescent="1.1499999999999999">
      <c r="A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x14ac:dyDescent="1.1499999999999999">
      <c r="A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x14ac:dyDescent="1.1499999999999999">
      <c r="A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x14ac:dyDescent="1.1499999999999999">
      <c r="A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x14ac:dyDescent="1.1499999999999999">
      <c r="A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x14ac:dyDescent="1.1499999999999999">
      <c r="A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x14ac:dyDescent="1.1499999999999999">
      <c r="A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x14ac:dyDescent="1.1499999999999999">
      <c r="A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</sheetData>
  <mergeCells count="606">
    <mergeCell ref="A435:B435"/>
    <mergeCell ref="Y74:Y75"/>
    <mergeCell ref="Y111:Y112"/>
    <mergeCell ref="G434:H434"/>
    <mergeCell ref="L434:M434"/>
    <mergeCell ref="P434:Q434"/>
    <mergeCell ref="Y434:Z434"/>
    <mergeCell ref="Y432:Z432"/>
    <mergeCell ref="L431:M431"/>
    <mergeCell ref="P431:Q431"/>
    <mergeCell ref="A431:B431"/>
    <mergeCell ref="G431:H431"/>
    <mergeCell ref="Y431:Z431"/>
    <mergeCell ref="A432:B432"/>
    <mergeCell ref="G432:H432"/>
    <mergeCell ref="P433:Q433"/>
    <mergeCell ref="Y433:Z433"/>
    <mergeCell ref="P430:Q430"/>
    <mergeCell ref="A430:B430"/>
    <mergeCell ref="G430:H430"/>
    <mergeCell ref="L430:M430"/>
    <mergeCell ref="P426:Q426"/>
    <mergeCell ref="P425:Q425"/>
    <mergeCell ref="A429:B429"/>
    <mergeCell ref="AF434:AG434"/>
    <mergeCell ref="A434:B434"/>
    <mergeCell ref="A433:B433"/>
    <mergeCell ref="G433:H433"/>
    <mergeCell ref="L433:M433"/>
    <mergeCell ref="L432:M432"/>
    <mergeCell ref="P432:Q432"/>
    <mergeCell ref="AF433:AG433"/>
    <mergeCell ref="A423:B423"/>
    <mergeCell ref="A424:B424"/>
    <mergeCell ref="I420:I421"/>
    <mergeCell ref="L420:L421"/>
    <mergeCell ref="J420:J421"/>
    <mergeCell ref="A422:B422"/>
    <mergeCell ref="D420:D421"/>
    <mergeCell ref="E420:E421"/>
    <mergeCell ref="A425:B425"/>
    <mergeCell ref="G425:H425"/>
    <mergeCell ref="L425:M425"/>
    <mergeCell ref="AC420:AC421"/>
    <mergeCell ref="W420:W421"/>
    <mergeCell ref="AA420:AA421"/>
    <mergeCell ref="G420:G421"/>
    <mergeCell ref="Q317:Q318"/>
    <mergeCell ref="H420:H421"/>
    <mergeCell ref="A328:AL328"/>
    <mergeCell ref="C317:C318"/>
    <mergeCell ref="A420:B421"/>
    <mergeCell ref="K420:K421"/>
    <mergeCell ref="F420:F421"/>
    <mergeCell ref="AL420:AL421"/>
    <mergeCell ref="C420:C421"/>
    <mergeCell ref="Z420:Z421"/>
    <mergeCell ref="AA317:AA318"/>
    <mergeCell ref="P420:P421"/>
    <mergeCell ref="A419:AL419"/>
    <mergeCell ref="R420:R421"/>
    <mergeCell ref="O420:O421"/>
    <mergeCell ref="S420:S421"/>
    <mergeCell ref="U420:U421"/>
    <mergeCell ref="N420:N421"/>
    <mergeCell ref="D213:D214"/>
    <mergeCell ref="T213:T214"/>
    <mergeCell ref="A142:AL142"/>
    <mergeCell ref="M144:M145"/>
    <mergeCell ref="Q144:Q145"/>
    <mergeCell ref="X144:X145"/>
    <mergeCell ref="N144:N145"/>
    <mergeCell ref="AI144:AI145"/>
    <mergeCell ref="U144:U145"/>
    <mergeCell ref="A144:A145"/>
    <mergeCell ref="AK247:AK248"/>
    <mergeCell ref="A267:AL267"/>
    <mergeCell ref="C282:C283"/>
    <mergeCell ref="M282:M283"/>
    <mergeCell ref="X282:X283"/>
    <mergeCell ref="AB282:AB283"/>
    <mergeCell ref="AA282:AA283"/>
    <mergeCell ref="H282:H283"/>
    <mergeCell ref="Q282:Q283"/>
    <mergeCell ref="A1:AL1"/>
    <mergeCell ref="AL4:AL5"/>
    <mergeCell ref="AH4:AH5"/>
    <mergeCell ref="AI4:AI5"/>
    <mergeCell ref="AJ4:AJ5"/>
    <mergeCell ref="N4:N5"/>
    <mergeCell ref="AK4:AK5"/>
    <mergeCell ref="A2:AL2"/>
    <mergeCell ref="AG4:AG5"/>
    <mergeCell ref="A3:AL3"/>
    <mergeCell ref="AC4:AC5"/>
    <mergeCell ref="E4:E5"/>
    <mergeCell ref="F4:F5"/>
    <mergeCell ref="AA4:AA5"/>
    <mergeCell ref="AE4:AE5"/>
    <mergeCell ref="Q4:Q5"/>
    <mergeCell ref="Y4:Y5"/>
    <mergeCell ref="AD4:AD5"/>
    <mergeCell ref="AF4:AF5"/>
    <mergeCell ref="N111:N112"/>
    <mergeCell ref="X111:X112"/>
    <mergeCell ref="H111:H112"/>
    <mergeCell ref="X74:X75"/>
    <mergeCell ref="M74:M75"/>
    <mergeCell ref="M4:M5"/>
    <mergeCell ref="A25:AL25"/>
    <mergeCell ref="Z4:Z5"/>
    <mergeCell ref="B39:B40"/>
    <mergeCell ref="E39:E40"/>
    <mergeCell ref="X39:X40"/>
    <mergeCell ref="N39:N40"/>
    <mergeCell ref="O39:O40"/>
    <mergeCell ref="L74:L75"/>
    <mergeCell ref="K74:K75"/>
    <mergeCell ref="AE111:AE112"/>
    <mergeCell ref="A147:AL147"/>
    <mergeCell ref="A166:AL166"/>
    <mergeCell ref="AE74:AE75"/>
    <mergeCell ref="G144:G145"/>
    <mergeCell ref="S144:S145"/>
    <mergeCell ref="O144:O145"/>
    <mergeCell ref="C213:C214"/>
    <mergeCell ref="A39:A40"/>
    <mergeCell ref="V39:V40"/>
    <mergeCell ref="J39:J40"/>
    <mergeCell ref="P39:P40"/>
    <mergeCell ref="R39:R40"/>
    <mergeCell ref="Q39:Q40"/>
    <mergeCell ref="A42:AL42"/>
    <mergeCell ref="AF111:AF112"/>
    <mergeCell ref="A74:A75"/>
    <mergeCell ref="A96:AL96"/>
    <mergeCell ref="E111:E112"/>
    <mergeCell ref="M111:M112"/>
    <mergeCell ref="Q111:Q112"/>
    <mergeCell ref="AG111:AG112"/>
    <mergeCell ref="S111:S112"/>
    <mergeCell ref="AK111:AK112"/>
    <mergeCell ref="A257:AL257"/>
    <mergeCell ref="AH247:AH248"/>
    <mergeCell ref="AK213:AK214"/>
    <mergeCell ref="AI247:AI248"/>
    <mergeCell ref="AJ282:AJ283"/>
    <mergeCell ref="AF213:AF214"/>
    <mergeCell ref="V213:V214"/>
    <mergeCell ref="S213:S214"/>
    <mergeCell ref="A246:AL246"/>
    <mergeCell ref="AA213:AA214"/>
    <mergeCell ref="AB213:AB214"/>
    <mergeCell ref="M213:M214"/>
    <mergeCell ref="A216:AL216"/>
    <mergeCell ref="AC213:AC214"/>
    <mergeCell ref="P247:P248"/>
    <mergeCell ref="T247:T248"/>
    <mergeCell ref="AB247:AB248"/>
    <mergeCell ref="L247:L248"/>
    <mergeCell ref="H247:H248"/>
    <mergeCell ref="I247:I248"/>
    <mergeCell ref="V247:V248"/>
    <mergeCell ref="Z247:Z248"/>
    <mergeCell ref="U247:U248"/>
    <mergeCell ref="X247:X248"/>
    <mergeCell ref="M247:M248"/>
    <mergeCell ref="AF247:AF248"/>
    <mergeCell ref="AE247:AE248"/>
    <mergeCell ref="W247:W248"/>
    <mergeCell ref="A224:AL224"/>
    <mergeCell ref="AA247:AA248"/>
    <mergeCell ref="A280:AL280"/>
    <mergeCell ref="O282:O283"/>
    <mergeCell ref="AH282:AH283"/>
    <mergeCell ref="AI282:AI283"/>
    <mergeCell ref="AC282:AC283"/>
    <mergeCell ref="A281:AL281"/>
    <mergeCell ref="Z282:Z283"/>
    <mergeCell ref="D282:D283"/>
    <mergeCell ref="K282:K283"/>
    <mergeCell ref="AK282:AK283"/>
    <mergeCell ref="J282:J283"/>
    <mergeCell ref="P282:P283"/>
    <mergeCell ref="AF282:AF283"/>
    <mergeCell ref="I74:I75"/>
    <mergeCell ref="A109:AL109"/>
    <mergeCell ref="R74:R75"/>
    <mergeCell ref="S74:S75"/>
    <mergeCell ref="A85:AL85"/>
    <mergeCell ref="AH74:AH75"/>
    <mergeCell ref="A50:AL50"/>
    <mergeCell ref="AB39:AB40"/>
    <mergeCell ref="C74:C75"/>
    <mergeCell ref="AB74:AB75"/>
    <mergeCell ref="Z74:Z75"/>
    <mergeCell ref="U74:U75"/>
    <mergeCell ref="AL74:AL75"/>
    <mergeCell ref="Q74:Q75"/>
    <mergeCell ref="B74:B75"/>
    <mergeCell ref="A60:AL60"/>
    <mergeCell ref="R4:R5"/>
    <mergeCell ref="S4:S5"/>
    <mergeCell ref="AE39:AE40"/>
    <mergeCell ref="AD39:AD40"/>
    <mergeCell ref="AF39:AF40"/>
    <mergeCell ref="A15:AL15"/>
    <mergeCell ref="I4:I5"/>
    <mergeCell ref="V4:V5"/>
    <mergeCell ref="U39:U40"/>
    <mergeCell ref="AJ39:AJ40"/>
    <mergeCell ref="U4:U5"/>
    <mergeCell ref="AB4:AB5"/>
    <mergeCell ref="M39:M40"/>
    <mergeCell ref="AF74:AF75"/>
    <mergeCell ref="AD74:AD75"/>
    <mergeCell ref="W74:W75"/>
    <mergeCell ref="O74:O75"/>
    <mergeCell ref="P74:P75"/>
    <mergeCell ref="AC39:AC40"/>
    <mergeCell ref="C39:C40"/>
    <mergeCell ref="G39:G40"/>
    <mergeCell ref="K39:K40"/>
    <mergeCell ref="T39:T40"/>
    <mergeCell ref="AA74:AA75"/>
    <mergeCell ref="AC74:AC75"/>
    <mergeCell ref="A72:AL72"/>
    <mergeCell ref="A73:AL73"/>
    <mergeCell ref="AK74:AK75"/>
    <mergeCell ref="AK39:AK40"/>
    <mergeCell ref="AL39:AL40"/>
    <mergeCell ref="D39:D40"/>
    <mergeCell ref="S39:S40"/>
    <mergeCell ref="AI39:AI40"/>
    <mergeCell ref="AH39:AH40"/>
    <mergeCell ref="Z39:Z40"/>
    <mergeCell ref="AA39:AA40"/>
    <mergeCell ref="H74:H75"/>
    <mergeCell ref="AJ111:AJ112"/>
    <mergeCell ref="A111:A112"/>
    <mergeCell ref="AI111:AI112"/>
    <mergeCell ref="P111:P112"/>
    <mergeCell ref="U111:U112"/>
    <mergeCell ref="O111:O112"/>
    <mergeCell ref="N74:N75"/>
    <mergeCell ref="A110:AL110"/>
    <mergeCell ref="AH111:AH112"/>
    <mergeCell ref="AB111:AB112"/>
    <mergeCell ref="F111:F112"/>
    <mergeCell ref="W111:W112"/>
    <mergeCell ref="B111:B112"/>
    <mergeCell ref="AG74:AG75"/>
    <mergeCell ref="G74:G75"/>
    <mergeCell ref="J74:J75"/>
    <mergeCell ref="A77:AL77"/>
    <mergeCell ref="AJ74:AJ75"/>
    <mergeCell ref="T74:T75"/>
    <mergeCell ref="F74:F75"/>
    <mergeCell ref="V74:V75"/>
    <mergeCell ref="AI74:AI75"/>
    <mergeCell ref="D74:D75"/>
    <mergeCell ref="E74:E75"/>
    <mergeCell ref="V111:V112"/>
    <mergeCell ref="P213:P214"/>
    <mergeCell ref="R213:R214"/>
    <mergeCell ref="A121:AL121"/>
    <mergeCell ref="AD111:AD112"/>
    <mergeCell ref="AC111:AC112"/>
    <mergeCell ref="AK181:AK182"/>
    <mergeCell ref="D181:D182"/>
    <mergeCell ref="E213:E214"/>
    <mergeCell ref="A143:AL143"/>
    <mergeCell ref="A114:AL114"/>
    <mergeCell ref="J111:J112"/>
    <mergeCell ref="K111:K112"/>
    <mergeCell ref="L111:L112"/>
    <mergeCell ref="T111:T112"/>
    <mergeCell ref="R111:R112"/>
    <mergeCell ref="G111:G112"/>
    <mergeCell ref="AL111:AL112"/>
    <mergeCell ref="AA111:AA112"/>
    <mergeCell ref="C111:C112"/>
    <mergeCell ref="A130:AL130"/>
    <mergeCell ref="I111:I112"/>
    <mergeCell ref="D111:D112"/>
    <mergeCell ref="Z111:Z112"/>
    <mergeCell ref="E181:E182"/>
    <mergeCell ref="K247:K248"/>
    <mergeCell ref="R247:R248"/>
    <mergeCell ref="AL213:AL214"/>
    <mergeCell ref="Z213:Z214"/>
    <mergeCell ref="O181:O182"/>
    <mergeCell ref="I181:I182"/>
    <mergeCell ref="AC247:AC248"/>
    <mergeCell ref="A233:AL233"/>
    <mergeCell ref="AD213:AD214"/>
    <mergeCell ref="Q247:Q248"/>
    <mergeCell ref="F247:F248"/>
    <mergeCell ref="G247:G248"/>
    <mergeCell ref="AG247:AG248"/>
    <mergeCell ref="C247:C248"/>
    <mergeCell ref="D247:D248"/>
    <mergeCell ref="S247:S248"/>
    <mergeCell ref="AJ247:AJ248"/>
    <mergeCell ref="F213:F214"/>
    <mergeCell ref="O247:O248"/>
    <mergeCell ref="E247:E248"/>
    <mergeCell ref="J247:J248"/>
    <mergeCell ref="N247:N248"/>
    <mergeCell ref="H213:H214"/>
    <mergeCell ref="B181:B182"/>
    <mergeCell ref="C181:C182"/>
    <mergeCell ref="A191:AL191"/>
    <mergeCell ref="A181:A182"/>
    <mergeCell ref="AI317:AI318"/>
    <mergeCell ref="AE317:AE318"/>
    <mergeCell ref="AD317:AD318"/>
    <mergeCell ref="A211:AL211"/>
    <mergeCell ref="AD181:AD182"/>
    <mergeCell ref="AE213:AE214"/>
    <mergeCell ref="L213:L214"/>
    <mergeCell ref="O213:O214"/>
    <mergeCell ref="K213:K214"/>
    <mergeCell ref="I213:I214"/>
    <mergeCell ref="J213:J214"/>
    <mergeCell ref="Q213:Q214"/>
    <mergeCell ref="X213:X214"/>
    <mergeCell ref="N213:N214"/>
    <mergeCell ref="B213:B214"/>
    <mergeCell ref="U213:U214"/>
    <mergeCell ref="G213:G214"/>
    <mergeCell ref="AJ213:AJ214"/>
    <mergeCell ref="V282:V283"/>
    <mergeCell ref="A184:AL184"/>
    <mergeCell ref="AF420:AF421"/>
    <mergeCell ref="D351:D352"/>
    <mergeCell ref="E351:E352"/>
    <mergeCell ref="AL317:AL318"/>
    <mergeCell ref="I317:I318"/>
    <mergeCell ref="W317:W318"/>
    <mergeCell ref="AK317:AK318"/>
    <mergeCell ref="G317:G318"/>
    <mergeCell ref="A320:AL320"/>
    <mergeCell ref="S317:S318"/>
    <mergeCell ref="O317:O318"/>
    <mergeCell ref="H317:H318"/>
    <mergeCell ref="U317:U318"/>
    <mergeCell ref="AF317:AF318"/>
    <mergeCell ref="AC317:AC318"/>
    <mergeCell ref="X317:X318"/>
    <mergeCell ref="L317:L318"/>
    <mergeCell ref="P317:P318"/>
    <mergeCell ref="Z317:Z318"/>
    <mergeCell ref="AK420:AK421"/>
    <mergeCell ref="AB420:AB421"/>
    <mergeCell ref="M420:M421"/>
    <mergeCell ref="Q420:Q421"/>
    <mergeCell ref="V420:V421"/>
    <mergeCell ref="AH181:AH182"/>
    <mergeCell ref="AJ181:AJ182"/>
    <mergeCell ref="Y213:Y214"/>
    <mergeCell ref="AD282:AD283"/>
    <mergeCell ref="AH317:AH318"/>
    <mergeCell ref="A316:AL316"/>
    <mergeCell ref="D317:D318"/>
    <mergeCell ref="A317:A318"/>
    <mergeCell ref="AG317:AG318"/>
    <mergeCell ref="B317:B318"/>
    <mergeCell ref="AB317:AB318"/>
    <mergeCell ref="J317:J318"/>
    <mergeCell ref="K317:K318"/>
    <mergeCell ref="N317:N318"/>
    <mergeCell ref="F282:F283"/>
    <mergeCell ref="V317:V318"/>
    <mergeCell ref="R317:R318"/>
    <mergeCell ref="Y317:Y318"/>
    <mergeCell ref="T317:T318"/>
    <mergeCell ref="R282:R283"/>
    <mergeCell ref="Y282:Y283"/>
    <mergeCell ref="S282:S283"/>
    <mergeCell ref="A301:AL301"/>
    <mergeCell ref="A292:AL292"/>
    <mergeCell ref="A199:AL199"/>
    <mergeCell ref="V181:V182"/>
    <mergeCell ref="W181:W182"/>
    <mergeCell ref="A212:AL212"/>
    <mergeCell ref="AC181:AC182"/>
    <mergeCell ref="AE181:AE182"/>
    <mergeCell ref="F181:F182"/>
    <mergeCell ref="AL144:AL145"/>
    <mergeCell ref="AI181:AI182"/>
    <mergeCell ref="AL181:AL182"/>
    <mergeCell ref="A180:AL180"/>
    <mergeCell ref="AG144:AG145"/>
    <mergeCell ref="J144:J145"/>
    <mergeCell ref="F144:F145"/>
    <mergeCell ref="AA181:AA182"/>
    <mergeCell ref="K181:K182"/>
    <mergeCell ref="P181:P182"/>
    <mergeCell ref="D144:D145"/>
    <mergeCell ref="S181:S182"/>
    <mergeCell ref="E144:E145"/>
    <mergeCell ref="C144:C145"/>
    <mergeCell ref="K144:K145"/>
    <mergeCell ref="L144:L145"/>
    <mergeCell ref="A179:AL179"/>
    <mergeCell ref="AG181:AG182"/>
    <mergeCell ref="AF181:AF182"/>
    <mergeCell ref="G181:G182"/>
    <mergeCell ref="M181:M182"/>
    <mergeCell ref="Y181:Y182"/>
    <mergeCell ref="J181:J182"/>
    <mergeCell ref="X181:X182"/>
    <mergeCell ref="U181:U182"/>
    <mergeCell ref="Q181:Q182"/>
    <mergeCell ref="Z181:Z182"/>
    <mergeCell ref="L181:L182"/>
    <mergeCell ref="N181:N182"/>
    <mergeCell ref="T181:T182"/>
    <mergeCell ref="R181:R182"/>
    <mergeCell ref="AB181:AB182"/>
    <mergeCell ref="H181:H182"/>
    <mergeCell ref="H39:H40"/>
    <mergeCell ref="I39:I40"/>
    <mergeCell ref="W39:W40"/>
    <mergeCell ref="T4:T5"/>
    <mergeCell ref="K4:K5"/>
    <mergeCell ref="A37:AL37"/>
    <mergeCell ref="AG39:AG40"/>
    <mergeCell ref="L39:L40"/>
    <mergeCell ref="F39:F40"/>
    <mergeCell ref="Y39:Y40"/>
    <mergeCell ref="A7:AL7"/>
    <mergeCell ref="A4:A5"/>
    <mergeCell ref="B4:B5"/>
    <mergeCell ref="C4:C5"/>
    <mergeCell ref="G4:G5"/>
    <mergeCell ref="D4:D5"/>
    <mergeCell ref="J4:J5"/>
    <mergeCell ref="H4:H5"/>
    <mergeCell ref="A38:AL38"/>
    <mergeCell ref="P4:P5"/>
    <mergeCell ref="L4:L5"/>
    <mergeCell ref="O4:O5"/>
    <mergeCell ref="X4:X5"/>
    <mergeCell ref="W4:W5"/>
    <mergeCell ref="A155:AL155"/>
    <mergeCell ref="AJ144:AJ145"/>
    <mergeCell ref="AK144:AK145"/>
    <mergeCell ref="V144:V145"/>
    <mergeCell ref="Z144:Z145"/>
    <mergeCell ref="AA144:AA145"/>
    <mergeCell ref="AE144:AE145"/>
    <mergeCell ref="AF144:AF145"/>
    <mergeCell ref="AB144:AB145"/>
    <mergeCell ref="Y144:Y145"/>
    <mergeCell ref="AD144:AD145"/>
    <mergeCell ref="R144:R145"/>
    <mergeCell ref="AH144:AH145"/>
    <mergeCell ref="H144:H145"/>
    <mergeCell ref="I144:I145"/>
    <mergeCell ref="W144:W145"/>
    <mergeCell ref="AC144:AC145"/>
    <mergeCell ref="P144:P145"/>
    <mergeCell ref="T144:T145"/>
    <mergeCell ref="A245:AL245"/>
    <mergeCell ref="Y247:Y248"/>
    <mergeCell ref="A213:A214"/>
    <mergeCell ref="AD247:AD248"/>
    <mergeCell ref="J351:J352"/>
    <mergeCell ref="K351:K352"/>
    <mergeCell ref="L351:L352"/>
    <mergeCell ref="B351:B352"/>
    <mergeCell ref="C351:C352"/>
    <mergeCell ref="A315:AL315"/>
    <mergeCell ref="AI213:AI214"/>
    <mergeCell ref="AH213:AH214"/>
    <mergeCell ref="AG213:AG214"/>
    <mergeCell ref="T282:T283"/>
    <mergeCell ref="AG282:AG283"/>
    <mergeCell ref="AL247:AL248"/>
    <mergeCell ref="W213:W214"/>
    <mergeCell ref="A285:AL285"/>
    <mergeCell ref="B282:B283"/>
    <mergeCell ref="A247:A248"/>
    <mergeCell ref="B247:B248"/>
    <mergeCell ref="A282:A283"/>
    <mergeCell ref="A250:AL250"/>
    <mergeCell ref="G282:G283"/>
    <mergeCell ref="AK351:AK352"/>
    <mergeCell ref="T351:T352"/>
    <mergeCell ref="U351:U352"/>
    <mergeCell ref="P351:P352"/>
    <mergeCell ref="E282:E283"/>
    <mergeCell ref="A337:AL337"/>
    <mergeCell ref="AJ317:AJ318"/>
    <mergeCell ref="F351:F352"/>
    <mergeCell ref="G351:G352"/>
    <mergeCell ref="A350:AL350"/>
    <mergeCell ref="N282:N283"/>
    <mergeCell ref="AL282:AL283"/>
    <mergeCell ref="AE282:AE283"/>
    <mergeCell ref="L282:L283"/>
    <mergeCell ref="I282:I283"/>
    <mergeCell ref="W282:W283"/>
    <mergeCell ref="U282:U283"/>
    <mergeCell ref="F317:F318"/>
    <mergeCell ref="M317:M318"/>
    <mergeCell ref="E317:E318"/>
    <mergeCell ref="A428:B428"/>
    <mergeCell ref="G426:H426"/>
    <mergeCell ref="L426:M426"/>
    <mergeCell ref="B144:B145"/>
    <mergeCell ref="A362:AL362"/>
    <mergeCell ref="A372:AL372"/>
    <mergeCell ref="AL351:AL352"/>
    <mergeCell ref="A354:AL354"/>
    <mergeCell ref="A351:A352"/>
    <mergeCell ref="P427:Q427"/>
    <mergeCell ref="Y426:Z426"/>
    <mergeCell ref="Y425:Z425"/>
    <mergeCell ref="A426:B426"/>
    <mergeCell ref="M351:M352"/>
    <mergeCell ref="Q351:Q352"/>
    <mergeCell ref="A385:AL385"/>
    <mergeCell ref="A386:AL386"/>
    <mergeCell ref="AD351:AD352"/>
    <mergeCell ref="G427:H427"/>
    <mergeCell ref="A427:B427"/>
    <mergeCell ref="L427:M427"/>
    <mergeCell ref="AA351:AA352"/>
    <mergeCell ref="AI351:AI352"/>
    <mergeCell ref="V351:V352"/>
    <mergeCell ref="AJ351:AJ352"/>
    <mergeCell ref="O351:O352"/>
    <mergeCell ref="R351:R352"/>
    <mergeCell ref="S351:S352"/>
    <mergeCell ref="X351:X352"/>
    <mergeCell ref="Y351:Y352"/>
    <mergeCell ref="Y430:Z430"/>
    <mergeCell ref="AF430:AG430"/>
    <mergeCell ref="AF426:AG426"/>
    <mergeCell ref="AF427:AG427"/>
    <mergeCell ref="AF425:AG425"/>
    <mergeCell ref="Y427:Z427"/>
    <mergeCell ref="AH351:AH352"/>
    <mergeCell ref="Z351:Z352"/>
    <mergeCell ref="W351:W352"/>
    <mergeCell ref="AD420:AD421"/>
    <mergeCell ref="AE420:AE421"/>
    <mergeCell ref="AJ420:AJ421"/>
    <mergeCell ref="AI420:AI421"/>
    <mergeCell ref="T420:T421"/>
    <mergeCell ref="Y420:Y421"/>
    <mergeCell ref="AG420:AG421"/>
    <mergeCell ref="AH420:AH421"/>
    <mergeCell ref="X420:X421"/>
    <mergeCell ref="AE351:AE352"/>
    <mergeCell ref="AF351:AF352"/>
    <mergeCell ref="AG351:AG352"/>
    <mergeCell ref="A387:A388"/>
    <mergeCell ref="B387:B388"/>
    <mergeCell ref="C387:C388"/>
    <mergeCell ref="D387:D388"/>
    <mergeCell ref="E387:E388"/>
    <mergeCell ref="F387:F388"/>
    <mergeCell ref="G387:G388"/>
    <mergeCell ref="AB351:AB352"/>
    <mergeCell ref="AC351:AC352"/>
    <mergeCell ref="H351:H352"/>
    <mergeCell ref="I351:I352"/>
    <mergeCell ref="N351:N352"/>
    <mergeCell ref="A407:AL407"/>
    <mergeCell ref="AE387:AE388"/>
    <mergeCell ref="AF387:AF388"/>
    <mergeCell ref="AG387:AG388"/>
    <mergeCell ref="AH387:AH388"/>
    <mergeCell ref="AI387:AI388"/>
    <mergeCell ref="AJ387:AJ388"/>
    <mergeCell ref="Y387:Y388"/>
    <mergeCell ref="Z387:Z388"/>
    <mergeCell ref="AA387:AA388"/>
    <mergeCell ref="W387:W388"/>
    <mergeCell ref="X387:X388"/>
    <mergeCell ref="M387:M388"/>
    <mergeCell ref="N387:N388"/>
    <mergeCell ref="O387:O388"/>
    <mergeCell ref="P387:P388"/>
    <mergeCell ref="Q387:Q388"/>
    <mergeCell ref="R387:R388"/>
    <mergeCell ref="H387:H388"/>
    <mergeCell ref="I387:I388"/>
    <mergeCell ref="J387:J388"/>
    <mergeCell ref="K387:K388"/>
    <mergeCell ref="L387:L388"/>
    <mergeCell ref="V387:V388"/>
    <mergeCell ref="AK387:AK388"/>
    <mergeCell ref="AL387:AL388"/>
    <mergeCell ref="A390:AL390"/>
    <mergeCell ref="A398:AL398"/>
    <mergeCell ref="AB387:AB388"/>
    <mergeCell ref="AC387:AC388"/>
    <mergeCell ref="AD387:AD388"/>
    <mergeCell ref="S387:S388"/>
    <mergeCell ref="T387:T388"/>
    <mergeCell ref="U387:U388"/>
  </mergeCells>
  <phoneticPr fontId="0" type="noConversion"/>
  <pageMargins left="0.39370078740157483" right="0.39370078740157483" top="0.59055118110236227" bottom="0.39370078740157483" header="0.39370078740157483" footer="0.39370078740157483"/>
  <pageSetup paperSize="9" scale="10" orientation="landscape" r:id="rId1"/>
  <headerFooter alignWithMargins="0"/>
  <rowBreaks count="12" manualBreakCount="12">
    <brk id="36" max="37" man="1"/>
    <brk id="71" max="16383" man="1"/>
    <brk id="108" max="16383" man="1"/>
    <brk id="141" max="16383" man="1"/>
    <brk id="178" max="16383" man="1"/>
    <brk id="210" max="16383" man="1"/>
    <brk id="244" max="16383" man="1"/>
    <brk id="279" max="16383" man="1"/>
    <brk id="314" max="16383" man="1"/>
    <brk id="349" max="37" man="1"/>
    <brk id="384" max="37" man="1"/>
    <brk id="418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P532"/>
  <sheetViews>
    <sheetView tabSelected="1" view="pageBreakPreview" zoomScale="124" zoomScaleNormal="20" zoomScaleSheetLayoutView="124" workbookViewId="0">
      <selection sqref="A1:P1"/>
    </sheetView>
  </sheetViews>
  <sheetFormatPr defaultRowHeight="15.75" x14ac:dyDescent="0.25"/>
  <cols>
    <col min="1" max="1" width="6.85546875" style="45" customWidth="1"/>
    <col min="2" max="2" width="9.28515625" style="45" customWidth="1"/>
    <col min="3" max="3" width="38.5703125" style="24" customWidth="1"/>
    <col min="4" max="4" width="10" style="47" customWidth="1"/>
    <col min="5" max="14" width="10.28515625" style="24" customWidth="1"/>
    <col min="15" max="16" width="10.28515625" style="48" customWidth="1"/>
    <col min="17" max="16384" width="9.140625" style="24"/>
  </cols>
  <sheetData>
    <row r="1" spans="1:16" ht="21.75" customHeight="1" x14ac:dyDescent="0.25">
      <c r="A1" s="73" t="s">
        <v>186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.75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21.75" customHeight="1" x14ac:dyDescent="0.25">
      <c r="A3" s="71" t="s">
        <v>36</v>
      </c>
      <c r="B3" s="71" t="s">
        <v>166</v>
      </c>
      <c r="C3" s="73" t="s">
        <v>20</v>
      </c>
      <c r="D3" s="74" t="s">
        <v>21</v>
      </c>
      <c r="E3" s="73" t="s">
        <v>22</v>
      </c>
      <c r="F3" s="73"/>
      <c r="G3" s="73"/>
      <c r="H3" s="73" t="s">
        <v>23</v>
      </c>
      <c r="I3" s="73" t="s">
        <v>24</v>
      </c>
      <c r="J3" s="73"/>
      <c r="K3" s="73"/>
      <c r="L3" s="73"/>
      <c r="M3" s="73" t="s">
        <v>25</v>
      </c>
      <c r="N3" s="73"/>
      <c r="O3" s="73"/>
      <c r="P3" s="73"/>
    </row>
    <row r="4" spans="1:16" ht="21.75" customHeight="1" x14ac:dyDescent="0.25">
      <c r="A4" s="71"/>
      <c r="B4" s="71"/>
      <c r="C4" s="73"/>
      <c r="D4" s="74"/>
      <c r="E4" s="23" t="s">
        <v>1</v>
      </c>
      <c r="F4" s="23" t="s">
        <v>2</v>
      </c>
      <c r="G4" s="23" t="s">
        <v>3</v>
      </c>
      <c r="H4" s="73"/>
      <c r="I4" s="23" t="s">
        <v>32</v>
      </c>
      <c r="J4" s="23" t="s">
        <v>6</v>
      </c>
      <c r="K4" s="23" t="s">
        <v>44</v>
      </c>
      <c r="L4" s="23" t="s">
        <v>26</v>
      </c>
      <c r="M4" s="23" t="s">
        <v>27</v>
      </c>
      <c r="N4" s="23" t="s">
        <v>28</v>
      </c>
      <c r="O4" s="23" t="s">
        <v>29</v>
      </c>
      <c r="P4" s="23" t="s">
        <v>5</v>
      </c>
    </row>
    <row r="5" spans="1:16" ht="21.75" customHeight="1" x14ac:dyDescent="0.25">
      <c r="A5" s="71">
        <v>1</v>
      </c>
      <c r="B5" s="71"/>
      <c r="C5" s="27">
        <v>2</v>
      </c>
      <c r="D5" s="26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</row>
    <row r="6" spans="1:16" s="28" customFormat="1" ht="21.75" customHeight="1" x14ac:dyDescent="0.25">
      <c r="A6" s="70" t="s">
        <v>183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33" customHeight="1" x14ac:dyDescent="0.25">
      <c r="A7" s="25">
        <v>1</v>
      </c>
      <c r="B7" s="25"/>
      <c r="C7" s="29" t="s">
        <v>187</v>
      </c>
      <c r="D7" s="30" t="s">
        <v>173</v>
      </c>
      <c r="E7" s="31">
        <v>7.18</v>
      </c>
      <c r="F7" s="31">
        <v>14.54</v>
      </c>
      <c r="G7" s="31">
        <v>27.15</v>
      </c>
      <c r="H7" s="31">
        <v>266</v>
      </c>
      <c r="I7" s="31">
        <v>0.17</v>
      </c>
      <c r="J7" s="31">
        <v>1.82</v>
      </c>
      <c r="K7" s="31">
        <v>2.66</v>
      </c>
      <c r="L7" s="31">
        <v>0.04</v>
      </c>
      <c r="M7" s="31">
        <v>250</v>
      </c>
      <c r="N7" s="31">
        <v>222.85</v>
      </c>
      <c r="O7" s="31">
        <v>57.82</v>
      </c>
      <c r="P7" s="31">
        <v>1.17</v>
      </c>
    </row>
    <row r="8" spans="1:16" ht="21.75" customHeight="1" x14ac:dyDescent="0.25">
      <c r="A8" s="25">
        <v>2</v>
      </c>
      <c r="B8" s="25"/>
      <c r="C8" s="29" t="s">
        <v>188</v>
      </c>
      <c r="D8" s="30" t="s">
        <v>30</v>
      </c>
      <c r="E8" s="31">
        <v>4.3600000000000003</v>
      </c>
      <c r="F8" s="31">
        <v>4.34</v>
      </c>
      <c r="G8" s="31">
        <v>21.11</v>
      </c>
      <c r="H8" s="31">
        <v>133</v>
      </c>
      <c r="I8" s="31">
        <v>0.05</v>
      </c>
      <c r="J8" s="31">
        <v>1.56</v>
      </c>
      <c r="K8" s="31">
        <v>0</v>
      </c>
      <c r="L8" s="31">
        <v>0.04</v>
      </c>
      <c r="M8" s="31">
        <v>230</v>
      </c>
      <c r="N8" s="31">
        <v>108</v>
      </c>
      <c r="O8" s="31">
        <v>16.8</v>
      </c>
      <c r="P8" s="31">
        <v>0.11</v>
      </c>
    </row>
    <row r="9" spans="1:16" ht="21.75" customHeight="1" x14ac:dyDescent="0.25">
      <c r="A9" s="25" t="s">
        <v>37</v>
      </c>
      <c r="B9" s="25"/>
      <c r="C9" s="29" t="s">
        <v>33</v>
      </c>
      <c r="D9" s="27">
        <v>90</v>
      </c>
      <c r="E9" s="23">
        <v>5.7</v>
      </c>
      <c r="F9" s="23">
        <v>0.6</v>
      </c>
      <c r="G9" s="23">
        <v>36.9</v>
      </c>
      <c r="H9" s="23">
        <v>154.4</v>
      </c>
      <c r="I9" s="32">
        <v>0.08</v>
      </c>
      <c r="J9" s="33">
        <v>0</v>
      </c>
      <c r="K9" s="33">
        <v>0.83</v>
      </c>
      <c r="L9" s="23">
        <v>0</v>
      </c>
      <c r="M9" s="23">
        <v>10.5</v>
      </c>
      <c r="N9" s="23">
        <v>58.5</v>
      </c>
      <c r="O9" s="34">
        <v>12.6</v>
      </c>
      <c r="P9" s="23">
        <v>1</v>
      </c>
    </row>
    <row r="10" spans="1:16" ht="21.75" customHeight="1" x14ac:dyDescent="0.25">
      <c r="A10" s="25">
        <v>97</v>
      </c>
      <c r="B10" s="25"/>
      <c r="C10" s="29" t="s">
        <v>131</v>
      </c>
      <c r="D10" s="27">
        <v>32</v>
      </c>
      <c r="E10" s="23">
        <v>6.56</v>
      </c>
      <c r="F10" s="23">
        <v>7.36</v>
      </c>
      <c r="G10" s="23">
        <v>0.8</v>
      </c>
      <c r="H10" s="23">
        <v>96</v>
      </c>
      <c r="I10" s="23">
        <v>8.9999999999999993E-3</v>
      </c>
      <c r="J10" s="23">
        <v>0.19</v>
      </c>
      <c r="K10" s="23">
        <v>0.13</v>
      </c>
      <c r="L10" s="23">
        <v>4.8000000000000001E-2</v>
      </c>
      <c r="M10" s="23">
        <v>224</v>
      </c>
      <c r="N10" s="23">
        <v>224</v>
      </c>
      <c r="O10" s="23">
        <v>10.56</v>
      </c>
      <c r="P10" s="23">
        <v>0.26</v>
      </c>
    </row>
    <row r="11" spans="1:16" ht="21.75" customHeight="1" x14ac:dyDescent="0.25">
      <c r="A11" s="25">
        <v>96</v>
      </c>
      <c r="B11" s="25"/>
      <c r="C11" s="29" t="s">
        <v>189</v>
      </c>
      <c r="D11" s="27">
        <v>20</v>
      </c>
      <c r="E11" s="23">
        <v>0.16</v>
      </c>
      <c r="F11" s="23">
        <v>14.31</v>
      </c>
      <c r="G11" s="23">
        <v>0.26</v>
      </c>
      <c r="H11" s="23">
        <v>129.4</v>
      </c>
      <c r="I11" s="23">
        <v>0.2</v>
      </c>
      <c r="J11" s="23">
        <v>0</v>
      </c>
      <c r="K11" s="23">
        <v>0.2</v>
      </c>
      <c r="L11" s="23">
        <v>0.08</v>
      </c>
      <c r="M11" s="23">
        <v>4.8</v>
      </c>
      <c r="N11" s="23">
        <v>6</v>
      </c>
      <c r="O11" s="23">
        <v>0</v>
      </c>
      <c r="P11" s="23">
        <v>0.04</v>
      </c>
    </row>
    <row r="12" spans="1:16" ht="21.75" customHeight="1" x14ac:dyDescent="0.25">
      <c r="A12" s="25"/>
      <c r="B12" s="25"/>
      <c r="C12" s="29" t="s">
        <v>179</v>
      </c>
      <c r="D12" s="27"/>
      <c r="E12" s="23">
        <f>E7+E8+E9+E10+E11</f>
        <v>23.959999999999997</v>
      </c>
      <c r="F12" s="23">
        <f t="shared" ref="F12:P12" si="0">F7+F8+F9+F10+F11</f>
        <v>41.15</v>
      </c>
      <c r="G12" s="23">
        <f t="shared" si="0"/>
        <v>86.22</v>
      </c>
      <c r="H12" s="23">
        <f t="shared" si="0"/>
        <v>778.8</v>
      </c>
      <c r="I12" s="23">
        <f t="shared" si="0"/>
        <v>0.50900000000000012</v>
      </c>
      <c r="J12" s="23">
        <f t="shared" si="0"/>
        <v>3.57</v>
      </c>
      <c r="K12" s="23">
        <f t="shared" si="0"/>
        <v>3.8200000000000003</v>
      </c>
      <c r="L12" s="23">
        <f t="shared" si="0"/>
        <v>0.20800000000000002</v>
      </c>
      <c r="M12" s="23">
        <f t="shared" si="0"/>
        <v>719.3</v>
      </c>
      <c r="N12" s="23">
        <f t="shared" si="0"/>
        <v>619.35</v>
      </c>
      <c r="O12" s="23">
        <f t="shared" si="0"/>
        <v>97.78</v>
      </c>
      <c r="P12" s="23">
        <f t="shared" si="0"/>
        <v>2.58</v>
      </c>
    </row>
    <row r="13" spans="1:16" ht="21.75" customHeight="1" x14ac:dyDescent="0.25">
      <c r="A13" s="70" t="s">
        <v>10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21.75" customHeight="1" x14ac:dyDescent="0.25">
      <c r="A14" s="25">
        <v>16</v>
      </c>
      <c r="B14" s="25"/>
      <c r="C14" s="29" t="s">
        <v>190</v>
      </c>
      <c r="D14" s="30" t="s">
        <v>31</v>
      </c>
      <c r="E14" s="31">
        <v>0.2</v>
      </c>
      <c r="F14" s="31">
        <v>0</v>
      </c>
      <c r="G14" s="31">
        <v>3.8</v>
      </c>
      <c r="H14" s="31">
        <v>24</v>
      </c>
      <c r="I14" s="31">
        <v>0.06</v>
      </c>
      <c r="J14" s="31">
        <v>25</v>
      </c>
      <c r="K14" s="31">
        <v>0.7</v>
      </c>
      <c r="L14" s="31">
        <v>0</v>
      </c>
      <c r="M14" s="31">
        <v>14</v>
      </c>
      <c r="N14" s="31">
        <v>26</v>
      </c>
      <c r="O14" s="31">
        <v>20</v>
      </c>
      <c r="P14" s="31">
        <v>0.9</v>
      </c>
    </row>
    <row r="15" spans="1:16" ht="21.75" customHeight="1" x14ac:dyDescent="0.25">
      <c r="A15" s="25">
        <v>6</v>
      </c>
      <c r="B15" s="25"/>
      <c r="C15" s="29" t="s">
        <v>191</v>
      </c>
      <c r="D15" s="26" t="s">
        <v>192</v>
      </c>
      <c r="E15" s="35">
        <v>8.5399999999999991</v>
      </c>
      <c r="F15" s="35">
        <v>6.76</v>
      </c>
      <c r="G15" s="35">
        <v>24.64</v>
      </c>
      <c r="H15" s="35">
        <v>188</v>
      </c>
      <c r="I15" s="35">
        <v>0.24</v>
      </c>
      <c r="J15" s="35">
        <v>6.83</v>
      </c>
      <c r="K15" s="35">
        <v>0.23</v>
      </c>
      <c r="L15" s="35">
        <v>0.01</v>
      </c>
      <c r="M15" s="35">
        <v>37.65</v>
      </c>
      <c r="N15" s="35">
        <v>104.93</v>
      </c>
      <c r="O15" s="35">
        <v>39.130000000000003</v>
      </c>
      <c r="P15" s="35">
        <v>2.27</v>
      </c>
    </row>
    <row r="16" spans="1:16" ht="21.75" customHeight="1" x14ac:dyDescent="0.25">
      <c r="A16" s="25" t="s">
        <v>37</v>
      </c>
      <c r="B16" s="25"/>
      <c r="C16" s="29" t="s">
        <v>193</v>
      </c>
      <c r="D16" s="30" t="s">
        <v>194</v>
      </c>
      <c r="E16" s="23">
        <v>3.93</v>
      </c>
      <c r="F16" s="23">
        <v>0.49</v>
      </c>
      <c r="G16" s="23">
        <v>23.63</v>
      </c>
      <c r="H16" s="23">
        <v>105.32</v>
      </c>
      <c r="I16" s="23">
        <v>0.09</v>
      </c>
      <c r="J16" s="23">
        <v>0</v>
      </c>
      <c r="K16" s="23">
        <v>0.67</v>
      </c>
      <c r="L16" s="23">
        <v>0</v>
      </c>
      <c r="M16" s="23">
        <v>10.85</v>
      </c>
      <c r="N16" s="23">
        <v>43.4</v>
      </c>
      <c r="O16" s="23">
        <v>16.45</v>
      </c>
      <c r="P16" s="35">
        <v>1.1599999999999999</v>
      </c>
    </row>
    <row r="17" spans="1:16" ht="21.75" customHeight="1" x14ac:dyDescent="0.25">
      <c r="A17" s="25">
        <v>26</v>
      </c>
      <c r="B17" s="25"/>
      <c r="C17" s="29" t="s">
        <v>51</v>
      </c>
      <c r="D17" s="27">
        <v>120</v>
      </c>
      <c r="E17" s="23">
        <v>16.41</v>
      </c>
      <c r="F17" s="23">
        <v>9.1999999999999993</v>
      </c>
      <c r="G17" s="23">
        <v>71.05</v>
      </c>
      <c r="H17" s="23">
        <v>229</v>
      </c>
      <c r="I17" s="32">
        <v>0.13</v>
      </c>
      <c r="J17" s="33">
        <v>0.32</v>
      </c>
      <c r="K17" s="33">
        <v>4.8</v>
      </c>
      <c r="L17" s="23">
        <v>0</v>
      </c>
      <c r="M17" s="23">
        <v>76.44</v>
      </c>
      <c r="N17" s="23">
        <v>243.7</v>
      </c>
      <c r="O17" s="34">
        <v>54.02</v>
      </c>
      <c r="P17" s="23">
        <v>1.42</v>
      </c>
    </row>
    <row r="18" spans="1:16" ht="21.75" customHeight="1" x14ac:dyDescent="0.25">
      <c r="A18" s="25">
        <v>8</v>
      </c>
      <c r="B18" s="25"/>
      <c r="C18" s="29" t="s">
        <v>305</v>
      </c>
      <c r="D18" s="27">
        <v>195</v>
      </c>
      <c r="E18" s="23">
        <v>4.04</v>
      </c>
      <c r="F18" s="23">
        <v>7.77</v>
      </c>
      <c r="G18" s="23">
        <v>24.5</v>
      </c>
      <c r="H18" s="23">
        <v>206.52</v>
      </c>
      <c r="I18" s="23">
        <v>0.19</v>
      </c>
      <c r="J18" s="23">
        <v>23.89</v>
      </c>
      <c r="K18" s="23">
        <v>0.21</v>
      </c>
      <c r="L18" s="23">
        <v>0.11</v>
      </c>
      <c r="M18" s="23">
        <v>50.12</v>
      </c>
      <c r="N18" s="23">
        <v>111.15</v>
      </c>
      <c r="O18" s="23">
        <v>36.44</v>
      </c>
      <c r="P18" s="23">
        <v>1.37</v>
      </c>
    </row>
    <row r="19" spans="1:16" ht="21.75" customHeight="1" x14ac:dyDescent="0.25">
      <c r="A19" s="25">
        <v>90</v>
      </c>
      <c r="B19" s="25"/>
      <c r="C19" s="29" t="s">
        <v>195</v>
      </c>
      <c r="D19" s="27">
        <v>200</v>
      </c>
      <c r="E19" s="23">
        <v>0</v>
      </c>
      <c r="F19" s="23">
        <v>0</v>
      </c>
      <c r="G19" s="23">
        <v>33.93</v>
      </c>
      <c r="H19" s="23">
        <v>129</v>
      </c>
      <c r="I19" s="23">
        <v>0</v>
      </c>
      <c r="J19" s="23">
        <v>0</v>
      </c>
      <c r="K19" s="23">
        <v>0</v>
      </c>
      <c r="L19" s="23">
        <v>0</v>
      </c>
      <c r="M19" s="23">
        <v>0.68</v>
      </c>
      <c r="N19" s="23">
        <v>0</v>
      </c>
      <c r="O19" s="23">
        <v>0</v>
      </c>
      <c r="P19" s="23">
        <v>0.1</v>
      </c>
    </row>
    <row r="20" spans="1:16" ht="21.75" customHeight="1" x14ac:dyDescent="0.25">
      <c r="A20" s="25" t="s">
        <v>37</v>
      </c>
      <c r="B20" s="25"/>
      <c r="C20" s="29" t="s">
        <v>33</v>
      </c>
      <c r="D20" s="27">
        <v>50</v>
      </c>
      <c r="E20" s="23">
        <v>3.8</v>
      </c>
      <c r="F20" s="23">
        <v>0.4</v>
      </c>
      <c r="G20" s="23">
        <v>24.6</v>
      </c>
      <c r="H20" s="23">
        <v>105.84</v>
      </c>
      <c r="I20" s="23">
        <v>0.06</v>
      </c>
      <c r="J20" s="23">
        <v>0</v>
      </c>
      <c r="K20" s="23">
        <v>0.55000000000000004</v>
      </c>
      <c r="L20" s="23">
        <v>0</v>
      </c>
      <c r="M20" s="23">
        <v>7</v>
      </c>
      <c r="N20" s="23">
        <v>32.5</v>
      </c>
      <c r="O20" s="23">
        <v>7</v>
      </c>
      <c r="P20" s="23">
        <v>0.55000000000000004</v>
      </c>
    </row>
    <row r="21" spans="1:16" ht="21.75" customHeight="1" x14ac:dyDescent="0.25">
      <c r="A21" s="25" t="s">
        <v>37</v>
      </c>
      <c r="B21" s="25"/>
      <c r="C21" s="29" t="s">
        <v>9</v>
      </c>
      <c r="D21" s="27">
        <v>100</v>
      </c>
      <c r="E21" s="23">
        <v>8.6</v>
      </c>
      <c r="F21" s="23">
        <v>1.4</v>
      </c>
      <c r="G21" s="23">
        <v>45.11</v>
      </c>
      <c r="H21" s="23">
        <v>205.89</v>
      </c>
      <c r="I21" s="23">
        <v>0.21</v>
      </c>
      <c r="J21" s="23">
        <v>0</v>
      </c>
      <c r="K21" s="23">
        <v>2.11</v>
      </c>
      <c r="L21" s="23">
        <v>0</v>
      </c>
      <c r="M21" s="23">
        <v>34</v>
      </c>
      <c r="N21" s="23">
        <v>199</v>
      </c>
      <c r="O21" s="23">
        <v>55</v>
      </c>
      <c r="P21" s="23">
        <v>3.2</v>
      </c>
    </row>
    <row r="22" spans="1:16" ht="21.75" customHeight="1" x14ac:dyDescent="0.25">
      <c r="A22" s="25"/>
      <c r="B22" s="25"/>
      <c r="C22" s="29" t="s">
        <v>34</v>
      </c>
      <c r="D22" s="27"/>
      <c r="E22" s="23">
        <f>E14+E15+E16+E17+E18+E19+E20+E21</f>
        <v>45.519999999999996</v>
      </c>
      <c r="F22" s="23">
        <f t="shared" ref="F22:P22" si="1">F14+F15+F16+F17+F18+F19+F20+F21</f>
        <v>26.019999999999996</v>
      </c>
      <c r="G22" s="23">
        <f t="shared" si="1"/>
        <v>251.26</v>
      </c>
      <c r="H22" s="23">
        <f t="shared" si="1"/>
        <v>1193.57</v>
      </c>
      <c r="I22" s="23">
        <f t="shared" si="1"/>
        <v>0.98</v>
      </c>
      <c r="J22" s="23">
        <f t="shared" si="1"/>
        <v>56.04</v>
      </c>
      <c r="K22" s="23">
        <f t="shared" si="1"/>
        <v>9.27</v>
      </c>
      <c r="L22" s="23">
        <f t="shared" si="1"/>
        <v>0.12</v>
      </c>
      <c r="M22" s="23">
        <f t="shared" si="1"/>
        <v>230.74</v>
      </c>
      <c r="N22" s="23">
        <f t="shared" si="1"/>
        <v>760.68</v>
      </c>
      <c r="O22" s="23">
        <f t="shared" si="1"/>
        <v>228.04</v>
      </c>
      <c r="P22" s="23">
        <f t="shared" si="1"/>
        <v>10.969999999999999</v>
      </c>
    </row>
    <row r="23" spans="1:16" ht="21.75" customHeight="1" x14ac:dyDescent="0.25">
      <c r="A23" s="69" t="s">
        <v>196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21.75" customHeight="1" x14ac:dyDescent="0.25">
      <c r="A24" s="25" t="s">
        <v>37</v>
      </c>
      <c r="B24" s="25"/>
      <c r="C24" s="29" t="s">
        <v>238</v>
      </c>
      <c r="D24" s="27">
        <v>120</v>
      </c>
      <c r="E24" s="23">
        <v>0.48</v>
      </c>
      <c r="F24" s="23">
        <v>0.48</v>
      </c>
      <c r="G24" s="23">
        <v>11.76</v>
      </c>
      <c r="H24" s="23">
        <v>56.4</v>
      </c>
      <c r="I24" s="23">
        <v>0.04</v>
      </c>
      <c r="J24" s="23">
        <v>12</v>
      </c>
      <c r="K24" s="23">
        <v>0.24</v>
      </c>
      <c r="L24" s="23">
        <v>0</v>
      </c>
      <c r="M24" s="23">
        <v>19.22</v>
      </c>
      <c r="N24" s="23">
        <v>13.2</v>
      </c>
      <c r="O24" s="23">
        <v>10.8</v>
      </c>
      <c r="P24" s="23">
        <v>2.64</v>
      </c>
    </row>
    <row r="25" spans="1:16" ht="21.75" customHeight="1" x14ac:dyDescent="0.25">
      <c r="A25" s="25"/>
      <c r="B25" s="25"/>
      <c r="C25" s="29" t="s">
        <v>179</v>
      </c>
      <c r="D25" s="26"/>
      <c r="E25" s="23">
        <f>E24</f>
        <v>0.48</v>
      </c>
      <c r="F25" s="23">
        <f t="shared" ref="F25:P25" si="2">F24</f>
        <v>0.48</v>
      </c>
      <c r="G25" s="23">
        <f t="shared" si="2"/>
        <v>11.76</v>
      </c>
      <c r="H25" s="23">
        <f t="shared" si="2"/>
        <v>56.4</v>
      </c>
      <c r="I25" s="23">
        <f t="shared" si="2"/>
        <v>0.04</v>
      </c>
      <c r="J25" s="23">
        <f t="shared" si="2"/>
        <v>12</v>
      </c>
      <c r="K25" s="23">
        <f t="shared" si="2"/>
        <v>0.24</v>
      </c>
      <c r="L25" s="23">
        <f t="shared" si="2"/>
        <v>0</v>
      </c>
      <c r="M25" s="23">
        <f t="shared" si="2"/>
        <v>19.22</v>
      </c>
      <c r="N25" s="23">
        <f t="shared" si="2"/>
        <v>13.2</v>
      </c>
      <c r="O25" s="23">
        <f t="shared" si="2"/>
        <v>10.8</v>
      </c>
      <c r="P25" s="23">
        <f t="shared" si="2"/>
        <v>2.64</v>
      </c>
    </row>
    <row r="26" spans="1:16" ht="21.75" customHeight="1" x14ac:dyDescent="0.25">
      <c r="A26" s="69" t="s">
        <v>184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21.75" customHeight="1" x14ac:dyDescent="0.25">
      <c r="A27" s="25">
        <v>65</v>
      </c>
      <c r="B27" s="25"/>
      <c r="C27" s="29" t="s">
        <v>198</v>
      </c>
      <c r="D27" s="26" t="s">
        <v>199</v>
      </c>
      <c r="E27" s="23">
        <v>14.14</v>
      </c>
      <c r="F27" s="23">
        <v>15.86</v>
      </c>
      <c r="G27" s="23">
        <v>27.4</v>
      </c>
      <c r="H27" s="23">
        <v>330.86</v>
      </c>
      <c r="I27" s="23">
        <v>0.18</v>
      </c>
      <c r="J27" s="23">
        <v>13.3</v>
      </c>
      <c r="K27" s="23">
        <v>3.41</v>
      </c>
      <c r="L27" s="23">
        <v>0.08</v>
      </c>
      <c r="M27" s="23">
        <v>40.479999999999997</v>
      </c>
      <c r="N27" s="23">
        <v>192.37</v>
      </c>
      <c r="O27" s="23">
        <v>55.57</v>
      </c>
      <c r="P27" s="35">
        <v>2.4</v>
      </c>
    </row>
    <row r="28" spans="1:16" ht="21.75" customHeight="1" x14ac:dyDescent="0.25">
      <c r="A28" s="25">
        <v>11</v>
      </c>
      <c r="B28" s="25"/>
      <c r="C28" s="29" t="s">
        <v>8</v>
      </c>
      <c r="D28" s="26" t="s">
        <v>30</v>
      </c>
      <c r="E28" s="23">
        <v>0.01</v>
      </c>
      <c r="F28" s="23">
        <v>0</v>
      </c>
      <c r="G28" s="23">
        <v>14.97</v>
      </c>
      <c r="H28" s="23">
        <v>58</v>
      </c>
      <c r="I28" s="23">
        <v>0</v>
      </c>
      <c r="J28" s="23">
        <v>0</v>
      </c>
      <c r="K28" s="23">
        <v>0</v>
      </c>
      <c r="L28" s="23">
        <v>0</v>
      </c>
      <c r="M28" s="23">
        <v>25.25</v>
      </c>
      <c r="N28" s="23">
        <v>0.31</v>
      </c>
      <c r="O28" s="23">
        <v>0.16</v>
      </c>
      <c r="P28" s="23">
        <v>7.0000000000000007E-2</v>
      </c>
    </row>
    <row r="29" spans="1:16" ht="21.75" customHeight="1" x14ac:dyDescent="0.25">
      <c r="A29" s="36" t="s">
        <v>37</v>
      </c>
      <c r="B29" s="36"/>
      <c r="C29" s="29" t="s">
        <v>9</v>
      </c>
      <c r="D29" s="27">
        <v>90</v>
      </c>
      <c r="E29" s="23">
        <v>5.7</v>
      </c>
      <c r="F29" s="23">
        <v>0.6</v>
      </c>
      <c r="G29" s="23">
        <v>36.9</v>
      </c>
      <c r="H29" s="23">
        <v>154.4</v>
      </c>
      <c r="I29" s="23">
        <v>0.08</v>
      </c>
      <c r="J29" s="23">
        <v>0</v>
      </c>
      <c r="K29" s="23">
        <v>0.83</v>
      </c>
      <c r="L29" s="23">
        <v>0</v>
      </c>
      <c r="M29" s="23">
        <v>10.5</v>
      </c>
      <c r="N29" s="23">
        <v>58.5</v>
      </c>
      <c r="O29" s="23">
        <v>12.6</v>
      </c>
      <c r="P29" s="23">
        <v>1</v>
      </c>
    </row>
    <row r="30" spans="1:16" ht="21.75" customHeight="1" x14ac:dyDescent="0.25">
      <c r="A30" s="25" t="s">
        <v>37</v>
      </c>
      <c r="B30" s="25"/>
      <c r="C30" s="29" t="s">
        <v>33</v>
      </c>
      <c r="D30" s="27">
        <v>70</v>
      </c>
      <c r="E30" s="23">
        <v>6.02</v>
      </c>
      <c r="F30" s="23">
        <v>0.98</v>
      </c>
      <c r="G30" s="23">
        <v>31.57</v>
      </c>
      <c r="H30" s="23">
        <v>144</v>
      </c>
      <c r="I30" s="23">
        <v>0.15</v>
      </c>
      <c r="J30" s="23">
        <v>0</v>
      </c>
      <c r="K30" s="23">
        <v>1.47</v>
      </c>
      <c r="L30" s="23">
        <v>0</v>
      </c>
      <c r="M30" s="23">
        <v>23.8</v>
      </c>
      <c r="N30" s="23">
        <v>139.30000000000001</v>
      </c>
      <c r="O30" s="23">
        <v>38.5</v>
      </c>
      <c r="P30" s="23">
        <v>2.2400000000000002</v>
      </c>
    </row>
    <row r="31" spans="1:16" ht="21.75" customHeight="1" x14ac:dyDescent="0.25">
      <c r="A31" s="25"/>
      <c r="B31" s="25"/>
      <c r="C31" s="29" t="s">
        <v>34</v>
      </c>
      <c r="D31" s="26"/>
      <c r="E31" s="23">
        <f>E27+E28+E29+E30</f>
        <v>25.87</v>
      </c>
      <c r="F31" s="23">
        <f t="shared" ref="F31:P31" si="3">F27+F28+F29+F30</f>
        <v>17.440000000000001</v>
      </c>
      <c r="G31" s="23">
        <f t="shared" si="3"/>
        <v>110.84</v>
      </c>
      <c r="H31" s="23">
        <f t="shared" si="3"/>
        <v>687.26</v>
      </c>
      <c r="I31" s="23">
        <f t="shared" si="3"/>
        <v>0.41000000000000003</v>
      </c>
      <c r="J31" s="23">
        <f t="shared" si="3"/>
        <v>13.3</v>
      </c>
      <c r="K31" s="23">
        <f t="shared" si="3"/>
        <v>5.71</v>
      </c>
      <c r="L31" s="23">
        <f t="shared" si="3"/>
        <v>0.08</v>
      </c>
      <c r="M31" s="23">
        <f t="shared" si="3"/>
        <v>100.02999999999999</v>
      </c>
      <c r="N31" s="23">
        <f t="shared" si="3"/>
        <v>390.48</v>
      </c>
      <c r="O31" s="23">
        <f t="shared" si="3"/>
        <v>106.83</v>
      </c>
      <c r="P31" s="23">
        <f t="shared" si="3"/>
        <v>5.71</v>
      </c>
    </row>
    <row r="32" spans="1:16" ht="21.75" customHeight="1" x14ac:dyDescent="0.25">
      <c r="A32" s="69" t="s">
        <v>301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21.75" customHeight="1" x14ac:dyDescent="0.25">
      <c r="A33" s="25">
        <v>105</v>
      </c>
      <c r="B33" s="25"/>
      <c r="C33" s="29" t="s">
        <v>205</v>
      </c>
      <c r="D33" s="26" t="s">
        <v>30</v>
      </c>
      <c r="E33" s="23">
        <v>5.8</v>
      </c>
      <c r="F33" s="23">
        <v>5</v>
      </c>
      <c r="G33" s="23">
        <v>8</v>
      </c>
      <c r="H33" s="23">
        <v>106</v>
      </c>
      <c r="I33" s="23">
        <v>0.09</v>
      </c>
      <c r="J33" s="23">
        <v>1.4</v>
      </c>
      <c r="K33" s="23">
        <v>0</v>
      </c>
      <c r="L33" s="23">
        <v>0.03</v>
      </c>
      <c r="M33" s="23">
        <v>270</v>
      </c>
      <c r="N33" s="23">
        <v>180</v>
      </c>
      <c r="O33" s="23">
        <v>28</v>
      </c>
      <c r="P33" s="23">
        <v>0.2</v>
      </c>
    </row>
    <row r="34" spans="1:16" ht="33" customHeight="1" x14ac:dyDescent="0.25">
      <c r="A34" s="25">
        <v>86</v>
      </c>
      <c r="B34" s="25"/>
      <c r="C34" s="29" t="s">
        <v>302</v>
      </c>
      <c r="D34" s="30">
        <v>80</v>
      </c>
      <c r="E34" s="31">
        <v>5.2</v>
      </c>
      <c r="F34" s="31">
        <v>4.53</v>
      </c>
      <c r="G34" s="31">
        <v>58.71</v>
      </c>
      <c r="H34" s="31">
        <v>293</v>
      </c>
      <c r="I34" s="31">
        <v>0.08</v>
      </c>
      <c r="J34" s="31">
        <v>7.0000000000000007E-2</v>
      </c>
      <c r="K34" s="31">
        <v>1.28</v>
      </c>
      <c r="L34" s="31">
        <v>0.03</v>
      </c>
      <c r="M34" s="31">
        <v>15.39</v>
      </c>
      <c r="N34" s="31">
        <v>55.8</v>
      </c>
      <c r="O34" s="31">
        <v>11.43</v>
      </c>
      <c r="P34" s="31">
        <v>1.07</v>
      </c>
    </row>
    <row r="35" spans="1:16" ht="21.75" customHeight="1" x14ac:dyDescent="0.25">
      <c r="A35" s="25"/>
      <c r="B35" s="25"/>
      <c r="C35" s="29" t="s">
        <v>179</v>
      </c>
      <c r="D35" s="26"/>
      <c r="E35" s="23">
        <f t="shared" ref="E35:P35" si="4">E33+E34</f>
        <v>11</v>
      </c>
      <c r="F35" s="23">
        <f t="shared" si="4"/>
        <v>9.5300000000000011</v>
      </c>
      <c r="G35" s="23">
        <f t="shared" si="4"/>
        <v>66.710000000000008</v>
      </c>
      <c r="H35" s="23">
        <f t="shared" si="4"/>
        <v>399</v>
      </c>
      <c r="I35" s="23">
        <f t="shared" si="4"/>
        <v>0.16999999999999998</v>
      </c>
      <c r="J35" s="23">
        <f t="shared" si="4"/>
        <v>1.47</v>
      </c>
      <c r="K35" s="23">
        <f t="shared" si="4"/>
        <v>1.28</v>
      </c>
      <c r="L35" s="23">
        <f t="shared" si="4"/>
        <v>0.06</v>
      </c>
      <c r="M35" s="23">
        <f t="shared" si="4"/>
        <v>285.39</v>
      </c>
      <c r="N35" s="23">
        <f t="shared" si="4"/>
        <v>235.8</v>
      </c>
      <c r="O35" s="23">
        <f t="shared" si="4"/>
        <v>39.43</v>
      </c>
      <c r="P35" s="23">
        <f t="shared" si="4"/>
        <v>1.27</v>
      </c>
    </row>
    <row r="36" spans="1:16" ht="21.75" customHeight="1" x14ac:dyDescent="0.25">
      <c r="A36" s="50"/>
      <c r="B36" s="50"/>
      <c r="C36" s="51" t="s">
        <v>86</v>
      </c>
      <c r="D36" s="52"/>
      <c r="E36" s="53">
        <f>E12+E35+E22+E25+E31</f>
        <v>106.83</v>
      </c>
      <c r="F36" s="53">
        <f t="shared" ref="F36:P36" si="5">F12+F35+F22+F25+F31</f>
        <v>94.61999999999999</v>
      </c>
      <c r="G36" s="53">
        <f t="shared" si="5"/>
        <v>526.79</v>
      </c>
      <c r="H36" s="53">
        <f t="shared" si="5"/>
        <v>3115.0299999999997</v>
      </c>
      <c r="I36" s="53">
        <f t="shared" si="5"/>
        <v>2.109</v>
      </c>
      <c r="J36" s="53">
        <f t="shared" si="5"/>
        <v>86.38</v>
      </c>
      <c r="K36" s="53">
        <f t="shared" si="5"/>
        <v>20.32</v>
      </c>
      <c r="L36" s="53">
        <f t="shared" si="5"/>
        <v>0.46800000000000003</v>
      </c>
      <c r="M36" s="53">
        <f t="shared" si="5"/>
        <v>1354.6799999999998</v>
      </c>
      <c r="N36" s="53">
        <f t="shared" si="5"/>
        <v>2019.51</v>
      </c>
      <c r="O36" s="53">
        <f t="shared" si="5"/>
        <v>482.88</v>
      </c>
      <c r="P36" s="53">
        <f t="shared" si="5"/>
        <v>23.169999999999998</v>
      </c>
    </row>
    <row r="37" spans="1:16" ht="21.75" customHeight="1" x14ac:dyDescent="0.25">
      <c r="A37" s="70" t="s">
        <v>11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1.75" customHeight="1" x14ac:dyDescent="0.25">
      <c r="A38" s="71" t="s">
        <v>36</v>
      </c>
      <c r="B38" s="71" t="s">
        <v>166</v>
      </c>
      <c r="C38" s="73" t="s">
        <v>20</v>
      </c>
      <c r="D38" s="74" t="s">
        <v>21</v>
      </c>
      <c r="E38" s="73" t="s">
        <v>22</v>
      </c>
      <c r="F38" s="73"/>
      <c r="G38" s="73"/>
      <c r="H38" s="73" t="s">
        <v>23</v>
      </c>
      <c r="I38" s="73" t="s">
        <v>24</v>
      </c>
      <c r="J38" s="73"/>
      <c r="K38" s="73"/>
      <c r="L38" s="73"/>
      <c r="M38" s="73" t="s">
        <v>25</v>
      </c>
      <c r="N38" s="73"/>
      <c r="O38" s="73"/>
      <c r="P38" s="73"/>
    </row>
    <row r="39" spans="1:16" ht="21.75" customHeight="1" x14ac:dyDescent="0.25">
      <c r="A39" s="71"/>
      <c r="B39" s="71"/>
      <c r="C39" s="73"/>
      <c r="D39" s="74"/>
      <c r="E39" s="23" t="s">
        <v>1</v>
      </c>
      <c r="F39" s="23" t="s">
        <v>2</v>
      </c>
      <c r="G39" s="23" t="s">
        <v>3</v>
      </c>
      <c r="H39" s="73"/>
      <c r="I39" s="23" t="s">
        <v>32</v>
      </c>
      <c r="J39" s="23" t="s">
        <v>6</v>
      </c>
      <c r="K39" s="23" t="s">
        <v>44</v>
      </c>
      <c r="L39" s="23" t="s">
        <v>26</v>
      </c>
      <c r="M39" s="23" t="s">
        <v>27</v>
      </c>
      <c r="N39" s="23" t="s">
        <v>28</v>
      </c>
      <c r="O39" s="23" t="s">
        <v>29</v>
      </c>
      <c r="P39" s="23" t="s">
        <v>5</v>
      </c>
    </row>
    <row r="40" spans="1:16" ht="21.75" customHeight="1" x14ac:dyDescent="0.25">
      <c r="A40" s="71">
        <v>1</v>
      </c>
      <c r="B40" s="71"/>
      <c r="C40" s="27">
        <v>2</v>
      </c>
      <c r="D40" s="26">
        <v>3</v>
      </c>
      <c r="E40" s="27">
        <v>4</v>
      </c>
      <c r="F40" s="27">
        <v>5</v>
      </c>
      <c r="G40" s="27">
        <v>6</v>
      </c>
      <c r="H40" s="27">
        <v>7</v>
      </c>
      <c r="I40" s="27">
        <v>8</v>
      </c>
      <c r="J40" s="27">
        <v>9</v>
      </c>
      <c r="K40" s="27">
        <v>10</v>
      </c>
      <c r="L40" s="27">
        <v>11</v>
      </c>
      <c r="M40" s="27">
        <v>12</v>
      </c>
      <c r="N40" s="27">
        <v>13</v>
      </c>
      <c r="O40" s="27">
        <v>14</v>
      </c>
      <c r="P40" s="27">
        <v>15</v>
      </c>
    </row>
    <row r="41" spans="1:16" ht="21.75" customHeight="1" x14ac:dyDescent="0.25">
      <c r="A41" s="70" t="s">
        <v>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1:16" ht="21.75" customHeight="1" x14ac:dyDescent="0.25">
      <c r="A42" s="25">
        <v>14</v>
      </c>
      <c r="B42" s="25"/>
      <c r="C42" s="29" t="s">
        <v>200</v>
      </c>
      <c r="D42" s="26" t="s">
        <v>173</v>
      </c>
      <c r="E42" s="23">
        <v>6.97</v>
      </c>
      <c r="F42" s="23">
        <v>12.98</v>
      </c>
      <c r="G42" s="23">
        <v>32.32</v>
      </c>
      <c r="H42" s="23">
        <v>273</v>
      </c>
      <c r="I42" s="23">
        <v>0.09</v>
      </c>
      <c r="J42" s="23">
        <v>1.82</v>
      </c>
      <c r="K42" s="23">
        <v>2.63</v>
      </c>
      <c r="L42" s="23">
        <v>0.04</v>
      </c>
      <c r="M42" s="23">
        <v>260</v>
      </c>
      <c r="N42" s="23">
        <v>150.68</v>
      </c>
      <c r="O42" s="23">
        <v>24.85</v>
      </c>
      <c r="P42" s="23">
        <v>0.4</v>
      </c>
    </row>
    <row r="43" spans="1:16" ht="21.75" customHeight="1" x14ac:dyDescent="0.25">
      <c r="A43" s="36">
        <v>15</v>
      </c>
      <c r="B43" s="36"/>
      <c r="C43" s="29" t="s">
        <v>304</v>
      </c>
      <c r="D43" s="27">
        <v>200</v>
      </c>
      <c r="E43" s="23">
        <v>4.09</v>
      </c>
      <c r="F43" s="23">
        <v>4.29</v>
      </c>
      <c r="G43" s="23">
        <v>17.93</v>
      </c>
      <c r="H43" s="23">
        <v>124</v>
      </c>
      <c r="I43" s="23">
        <v>0.05</v>
      </c>
      <c r="J43" s="23">
        <v>1.56</v>
      </c>
      <c r="K43" s="23">
        <v>0.01</v>
      </c>
      <c r="L43" s="23">
        <v>0.02</v>
      </c>
      <c r="M43" s="23">
        <v>235</v>
      </c>
      <c r="N43" s="23">
        <v>127.65</v>
      </c>
      <c r="O43" s="23">
        <v>29.55</v>
      </c>
      <c r="P43" s="23">
        <v>0.77</v>
      </c>
    </row>
    <row r="44" spans="1:16" ht="21.75" customHeight="1" x14ac:dyDescent="0.25">
      <c r="A44" s="36" t="s">
        <v>37</v>
      </c>
      <c r="B44" s="36"/>
      <c r="C44" s="37" t="s">
        <v>33</v>
      </c>
      <c r="D44" s="38">
        <v>90</v>
      </c>
      <c r="E44" s="35">
        <v>5.7</v>
      </c>
      <c r="F44" s="35">
        <v>0.6</v>
      </c>
      <c r="G44" s="35">
        <v>36.9</v>
      </c>
      <c r="H44" s="35">
        <v>154.4</v>
      </c>
      <c r="I44" s="35">
        <v>0.08</v>
      </c>
      <c r="J44" s="35">
        <v>0</v>
      </c>
      <c r="K44" s="35">
        <v>0.83</v>
      </c>
      <c r="L44" s="35">
        <v>0</v>
      </c>
      <c r="M44" s="35">
        <v>10.5</v>
      </c>
      <c r="N44" s="35">
        <v>58.5</v>
      </c>
      <c r="O44" s="35">
        <v>12.6</v>
      </c>
      <c r="P44" s="35">
        <v>1</v>
      </c>
    </row>
    <row r="45" spans="1:16" ht="21.75" customHeight="1" x14ac:dyDescent="0.25">
      <c r="A45" s="25">
        <v>96</v>
      </c>
      <c r="B45" s="25"/>
      <c r="C45" s="29" t="s">
        <v>95</v>
      </c>
      <c r="D45" s="27">
        <v>20</v>
      </c>
      <c r="E45" s="23">
        <v>0.16</v>
      </c>
      <c r="F45" s="23">
        <v>14.31</v>
      </c>
      <c r="G45" s="23">
        <v>0.26</v>
      </c>
      <c r="H45" s="23">
        <v>129.4</v>
      </c>
      <c r="I45" s="23">
        <v>0.2</v>
      </c>
      <c r="J45" s="23">
        <v>0</v>
      </c>
      <c r="K45" s="23">
        <v>0.2</v>
      </c>
      <c r="L45" s="23">
        <v>0.08</v>
      </c>
      <c r="M45" s="23">
        <v>4.8</v>
      </c>
      <c r="N45" s="23">
        <v>6</v>
      </c>
      <c r="O45" s="23">
        <v>0</v>
      </c>
      <c r="P45" s="23">
        <v>0.04</v>
      </c>
    </row>
    <row r="46" spans="1:16" ht="21.75" customHeight="1" x14ac:dyDescent="0.25">
      <c r="A46" s="25">
        <v>4</v>
      </c>
      <c r="B46" s="25"/>
      <c r="C46" s="29" t="s">
        <v>303</v>
      </c>
      <c r="D46" s="27">
        <v>40</v>
      </c>
      <c r="E46" s="23">
        <v>5.0999999999999996</v>
      </c>
      <c r="F46" s="23">
        <v>4.5999999999999996</v>
      </c>
      <c r="G46" s="23">
        <v>0.3</v>
      </c>
      <c r="H46" s="23">
        <v>63</v>
      </c>
      <c r="I46" s="23">
        <v>0.03</v>
      </c>
      <c r="J46" s="23">
        <v>0</v>
      </c>
      <c r="K46" s="23">
        <v>0.2</v>
      </c>
      <c r="L46" s="23">
        <v>0.1</v>
      </c>
      <c r="M46" s="23">
        <v>22</v>
      </c>
      <c r="N46" s="23">
        <v>77</v>
      </c>
      <c r="O46" s="23">
        <v>5</v>
      </c>
      <c r="P46" s="23">
        <v>1</v>
      </c>
    </row>
    <row r="47" spans="1:16" ht="21.75" customHeight="1" x14ac:dyDescent="0.25">
      <c r="A47" s="25"/>
      <c r="B47" s="25"/>
      <c r="C47" s="29" t="s">
        <v>34</v>
      </c>
      <c r="D47" s="27"/>
      <c r="E47" s="23">
        <f>SUM(E42:E46)</f>
        <v>22.019999999999996</v>
      </c>
      <c r="F47" s="23">
        <f t="shared" ref="F47:P47" si="6">SUM(F42:F46)</f>
        <v>36.78</v>
      </c>
      <c r="G47" s="23">
        <f t="shared" si="6"/>
        <v>87.710000000000008</v>
      </c>
      <c r="H47" s="23">
        <f t="shared" si="6"/>
        <v>743.8</v>
      </c>
      <c r="I47" s="23">
        <f t="shared" si="6"/>
        <v>0.45000000000000007</v>
      </c>
      <c r="J47" s="23">
        <f t="shared" si="6"/>
        <v>3.38</v>
      </c>
      <c r="K47" s="23">
        <f t="shared" si="6"/>
        <v>3.87</v>
      </c>
      <c r="L47" s="23">
        <f t="shared" si="6"/>
        <v>0.24000000000000002</v>
      </c>
      <c r="M47" s="23">
        <f t="shared" si="6"/>
        <v>532.29999999999995</v>
      </c>
      <c r="N47" s="23">
        <f t="shared" si="6"/>
        <v>419.83000000000004</v>
      </c>
      <c r="O47" s="23">
        <f t="shared" si="6"/>
        <v>72</v>
      </c>
      <c r="P47" s="23">
        <f t="shared" si="6"/>
        <v>3.21</v>
      </c>
    </row>
    <row r="48" spans="1:16" ht="21.75" customHeight="1" x14ac:dyDescent="0.25">
      <c r="A48" s="70" t="s">
        <v>10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21.75" customHeight="1" x14ac:dyDescent="0.25">
      <c r="A49" s="25">
        <v>3</v>
      </c>
      <c r="B49" s="25"/>
      <c r="C49" s="29" t="s">
        <v>201</v>
      </c>
      <c r="D49" s="30" t="s">
        <v>31</v>
      </c>
      <c r="E49" s="31">
        <v>1.1000000000000001</v>
      </c>
      <c r="F49" s="31">
        <v>0.1</v>
      </c>
      <c r="G49" s="31">
        <v>3.5</v>
      </c>
      <c r="H49" s="31">
        <v>20</v>
      </c>
      <c r="I49" s="31">
        <v>0.01</v>
      </c>
      <c r="J49" s="31">
        <v>15</v>
      </c>
      <c r="K49" s="31">
        <v>0.7</v>
      </c>
      <c r="L49" s="31">
        <v>0</v>
      </c>
      <c r="M49" s="31">
        <v>10</v>
      </c>
      <c r="N49" s="31">
        <v>35</v>
      </c>
      <c r="O49" s="31">
        <v>15</v>
      </c>
      <c r="P49" s="31">
        <v>0.8</v>
      </c>
    </row>
    <row r="50" spans="1:16" ht="21.75" customHeight="1" x14ac:dyDescent="0.25">
      <c r="A50" s="25">
        <v>77</v>
      </c>
      <c r="B50" s="25"/>
      <c r="C50" s="29" t="s">
        <v>203</v>
      </c>
      <c r="D50" s="26" t="s">
        <v>172</v>
      </c>
      <c r="E50" s="23">
        <v>3.38</v>
      </c>
      <c r="F50" s="23">
        <v>15.3</v>
      </c>
      <c r="G50" s="23">
        <v>49.14</v>
      </c>
      <c r="H50" s="23">
        <v>280</v>
      </c>
      <c r="I50" s="35">
        <v>0.11</v>
      </c>
      <c r="J50" s="35">
        <v>10.31</v>
      </c>
      <c r="K50" s="35">
        <v>0.28000000000000003</v>
      </c>
      <c r="L50" s="35">
        <v>0</v>
      </c>
      <c r="M50" s="35">
        <v>24.91</v>
      </c>
      <c r="N50" s="35">
        <v>165.93</v>
      </c>
      <c r="O50" s="35">
        <v>39.33</v>
      </c>
      <c r="P50" s="35">
        <v>1.35</v>
      </c>
    </row>
    <row r="51" spans="1:16" ht="21.75" customHeight="1" x14ac:dyDescent="0.25">
      <c r="A51" s="25">
        <v>22</v>
      </c>
      <c r="B51" s="25"/>
      <c r="C51" s="29" t="s">
        <v>204</v>
      </c>
      <c r="D51" s="26" t="s">
        <v>172</v>
      </c>
      <c r="E51" s="23">
        <v>9.73</v>
      </c>
      <c r="F51" s="23">
        <v>9.33</v>
      </c>
      <c r="G51" s="23">
        <v>25.52</v>
      </c>
      <c r="H51" s="23">
        <v>240.13</v>
      </c>
      <c r="I51" s="23">
        <v>0.18</v>
      </c>
      <c r="J51" s="23">
        <v>14.98</v>
      </c>
      <c r="K51" s="23">
        <v>2.1800000000000002</v>
      </c>
      <c r="L51" s="23">
        <v>0.02</v>
      </c>
      <c r="M51" s="23">
        <v>74</v>
      </c>
      <c r="N51" s="23">
        <v>104.77</v>
      </c>
      <c r="O51" s="23">
        <v>41.07</v>
      </c>
      <c r="P51" s="23">
        <v>1.6</v>
      </c>
    </row>
    <row r="52" spans="1:16" ht="21.75" customHeight="1" x14ac:dyDescent="0.25">
      <c r="A52" s="25">
        <v>56</v>
      </c>
      <c r="B52" s="25"/>
      <c r="C52" s="29" t="s">
        <v>202</v>
      </c>
      <c r="D52" s="26" t="s">
        <v>30</v>
      </c>
      <c r="E52" s="23">
        <v>0.55000000000000004</v>
      </c>
      <c r="F52" s="23">
        <v>0</v>
      </c>
      <c r="G52" s="23">
        <v>26.12</v>
      </c>
      <c r="H52" s="23">
        <v>107</v>
      </c>
      <c r="I52" s="23">
        <v>0</v>
      </c>
      <c r="J52" s="23">
        <v>0.5</v>
      </c>
      <c r="K52" s="23">
        <v>0.1</v>
      </c>
      <c r="L52" s="23">
        <v>0</v>
      </c>
      <c r="M52" s="23">
        <v>55.8</v>
      </c>
      <c r="N52" s="23">
        <v>19.25</v>
      </c>
      <c r="O52" s="23">
        <v>7.5</v>
      </c>
      <c r="P52" s="23">
        <v>1.54</v>
      </c>
    </row>
    <row r="53" spans="1:16" s="28" customFormat="1" ht="21.75" customHeight="1" x14ac:dyDescent="0.25">
      <c r="A53" s="36" t="s">
        <v>37</v>
      </c>
      <c r="B53" s="36"/>
      <c r="C53" s="29" t="s">
        <v>33</v>
      </c>
      <c r="D53" s="27">
        <v>100</v>
      </c>
      <c r="E53" s="23">
        <v>7.6</v>
      </c>
      <c r="F53" s="23">
        <v>0.8</v>
      </c>
      <c r="G53" s="23">
        <v>49.2</v>
      </c>
      <c r="H53" s="23">
        <v>211.67</v>
      </c>
      <c r="I53" s="23">
        <v>0.11</v>
      </c>
      <c r="J53" s="23">
        <v>0</v>
      </c>
      <c r="K53" s="23">
        <v>1.1000000000000001</v>
      </c>
      <c r="L53" s="23">
        <v>0</v>
      </c>
      <c r="M53" s="23">
        <v>14</v>
      </c>
      <c r="N53" s="23">
        <v>65</v>
      </c>
      <c r="O53" s="23">
        <v>14</v>
      </c>
      <c r="P53" s="23">
        <v>1.1000000000000001</v>
      </c>
    </row>
    <row r="54" spans="1:16" ht="21.75" customHeight="1" x14ac:dyDescent="0.25">
      <c r="A54" s="39" t="s">
        <v>37</v>
      </c>
      <c r="B54" s="39"/>
      <c r="C54" s="37" t="s">
        <v>9</v>
      </c>
      <c r="D54" s="38">
        <v>100</v>
      </c>
      <c r="E54" s="31">
        <v>8.6</v>
      </c>
      <c r="F54" s="31">
        <v>1.4</v>
      </c>
      <c r="G54" s="31">
        <v>45.11</v>
      </c>
      <c r="H54" s="31">
        <v>205.89</v>
      </c>
      <c r="I54" s="40">
        <v>0.21</v>
      </c>
      <c r="J54" s="41">
        <v>0</v>
      </c>
      <c r="K54" s="41">
        <v>2.11</v>
      </c>
      <c r="L54" s="31">
        <v>0</v>
      </c>
      <c r="M54" s="31">
        <v>34</v>
      </c>
      <c r="N54" s="31">
        <v>199</v>
      </c>
      <c r="O54" s="42">
        <v>55</v>
      </c>
      <c r="P54" s="31">
        <v>3.2</v>
      </c>
    </row>
    <row r="55" spans="1:16" ht="21.75" customHeight="1" x14ac:dyDescent="0.25">
      <c r="A55" s="25"/>
      <c r="B55" s="25"/>
      <c r="C55" s="29" t="s">
        <v>34</v>
      </c>
      <c r="D55" s="26"/>
      <c r="E55" s="23">
        <f>E49+E50+E51+E52+E53+E54</f>
        <v>30.96</v>
      </c>
      <c r="F55" s="23">
        <f t="shared" ref="F55:P55" si="7">F49+F50+F51+F52+F53+F54</f>
        <v>26.93</v>
      </c>
      <c r="G55" s="23">
        <f t="shared" si="7"/>
        <v>198.59000000000003</v>
      </c>
      <c r="H55" s="23">
        <f t="shared" si="7"/>
        <v>1064.69</v>
      </c>
      <c r="I55" s="23">
        <f t="shared" si="7"/>
        <v>0.62</v>
      </c>
      <c r="J55" s="23">
        <f t="shared" si="7"/>
        <v>40.790000000000006</v>
      </c>
      <c r="K55" s="23">
        <f t="shared" si="7"/>
        <v>6.4700000000000006</v>
      </c>
      <c r="L55" s="23">
        <f t="shared" si="7"/>
        <v>0.02</v>
      </c>
      <c r="M55" s="23">
        <f t="shared" si="7"/>
        <v>212.70999999999998</v>
      </c>
      <c r="N55" s="23">
        <f t="shared" si="7"/>
        <v>588.95000000000005</v>
      </c>
      <c r="O55" s="23">
        <f t="shared" si="7"/>
        <v>171.9</v>
      </c>
      <c r="P55" s="23">
        <f t="shared" si="7"/>
        <v>9.59</v>
      </c>
    </row>
    <row r="56" spans="1:16" ht="21.75" customHeight="1" x14ac:dyDescent="0.25">
      <c r="A56" s="69" t="s">
        <v>196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21.75" customHeight="1" x14ac:dyDescent="0.25">
      <c r="A57" s="25" t="s">
        <v>37</v>
      </c>
      <c r="B57" s="25"/>
      <c r="C57" s="29" t="s">
        <v>238</v>
      </c>
      <c r="D57" s="27">
        <v>120</v>
      </c>
      <c r="E57" s="23">
        <v>0.48</v>
      </c>
      <c r="F57" s="23">
        <v>0.48</v>
      </c>
      <c r="G57" s="23">
        <v>11.76</v>
      </c>
      <c r="H57" s="23">
        <v>56.4</v>
      </c>
      <c r="I57" s="23">
        <v>0.04</v>
      </c>
      <c r="J57" s="23">
        <v>12</v>
      </c>
      <c r="K57" s="23">
        <v>0.24</v>
      </c>
      <c r="L57" s="23">
        <v>0</v>
      </c>
      <c r="M57" s="23">
        <v>19.22</v>
      </c>
      <c r="N57" s="23">
        <v>13.2</v>
      </c>
      <c r="O57" s="23">
        <v>10.8</v>
      </c>
      <c r="P57" s="23">
        <v>2.64</v>
      </c>
    </row>
    <row r="58" spans="1:16" ht="21.75" customHeight="1" x14ac:dyDescent="0.25">
      <c r="A58" s="25"/>
      <c r="B58" s="25"/>
      <c r="C58" s="29" t="s">
        <v>179</v>
      </c>
      <c r="D58" s="26"/>
      <c r="E58" s="23">
        <f>E57</f>
        <v>0.48</v>
      </c>
      <c r="F58" s="23">
        <f t="shared" ref="F58:P58" si="8">F57</f>
        <v>0.48</v>
      </c>
      <c r="G58" s="23">
        <f t="shared" si="8"/>
        <v>11.76</v>
      </c>
      <c r="H58" s="23">
        <f t="shared" si="8"/>
        <v>56.4</v>
      </c>
      <c r="I58" s="23">
        <f t="shared" si="8"/>
        <v>0.04</v>
      </c>
      <c r="J58" s="23">
        <f t="shared" si="8"/>
        <v>12</v>
      </c>
      <c r="K58" s="23">
        <f t="shared" si="8"/>
        <v>0.24</v>
      </c>
      <c r="L58" s="23">
        <f t="shared" si="8"/>
        <v>0</v>
      </c>
      <c r="M58" s="23">
        <f t="shared" si="8"/>
        <v>19.22</v>
      </c>
      <c r="N58" s="23">
        <f t="shared" si="8"/>
        <v>13.2</v>
      </c>
      <c r="O58" s="23">
        <f t="shared" si="8"/>
        <v>10.8</v>
      </c>
      <c r="P58" s="23">
        <f t="shared" si="8"/>
        <v>2.64</v>
      </c>
    </row>
    <row r="59" spans="1:16" ht="21.75" customHeight="1" x14ac:dyDescent="0.25">
      <c r="A59" s="69" t="s">
        <v>35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21.75" customHeight="1" x14ac:dyDescent="0.25">
      <c r="A60" s="25">
        <v>94</v>
      </c>
      <c r="B60" s="25"/>
      <c r="C60" s="29" t="s">
        <v>206</v>
      </c>
      <c r="D60" s="26" t="s">
        <v>31</v>
      </c>
      <c r="E60" s="23">
        <v>17.5</v>
      </c>
      <c r="F60" s="23">
        <v>14.2</v>
      </c>
      <c r="G60" s="23">
        <v>11.7</v>
      </c>
      <c r="H60" s="23">
        <v>230</v>
      </c>
      <c r="I60" s="23">
        <v>0.27</v>
      </c>
      <c r="J60" s="23">
        <v>8.1</v>
      </c>
      <c r="K60" s="23">
        <v>1.9</v>
      </c>
      <c r="L60" s="23">
        <v>0.1</v>
      </c>
      <c r="M60" s="23">
        <v>14</v>
      </c>
      <c r="N60" s="23">
        <v>274</v>
      </c>
      <c r="O60" s="23">
        <v>20</v>
      </c>
      <c r="P60" s="23">
        <v>5.7</v>
      </c>
    </row>
    <row r="61" spans="1:16" ht="21.75" customHeight="1" x14ac:dyDescent="0.25">
      <c r="A61" s="25">
        <v>100</v>
      </c>
      <c r="B61" s="25"/>
      <c r="C61" s="29" t="s">
        <v>207</v>
      </c>
      <c r="D61" s="27">
        <v>30</v>
      </c>
      <c r="E61" s="23">
        <v>0.55000000000000004</v>
      </c>
      <c r="F61" s="23">
        <v>1.5</v>
      </c>
      <c r="G61" s="23">
        <v>3.19</v>
      </c>
      <c r="H61" s="23">
        <v>29</v>
      </c>
      <c r="I61" s="23">
        <v>0.01</v>
      </c>
      <c r="J61" s="23">
        <v>0.64</v>
      </c>
      <c r="K61" s="23">
        <v>0.09</v>
      </c>
      <c r="L61" s="23">
        <v>0.01</v>
      </c>
      <c r="M61" s="23">
        <v>5.37</v>
      </c>
      <c r="N61" s="23">
        <v>9.65</v>
      </c>
      <c r="O61" s="23">
        <v>4.2</v>
      </c>
      <c r="P61" s="23">
        <v>0.16</v>
      </c>
    </row>
    <row r="62" spans="1:16" ht="21.75" customHeight="1" x14ac:dyDescent="0.25">
      <c r="A62" s="25">
        <v>20</v>
      </c>
      <c r="B62" s="25"/>
      <c r="C62" s="29" t="s">
        <v>84</v>
      </c>
      <c r="D62" s="27">
        <v>180</v>
      </c>
      <c r="E62" s="23">
        <v>6.2</v>
      </c>
      <c r="F62" s="23">
        <v>6.26</v>
      </c>
      <c r="G62" s="23">
        <v>37.24</v>
      </c>
      <c r="H62" s="23">
        <v>223</v>
      </c>
      <c r="I62" s="23">
        <v>7.0000000000000007E-2</v>
      </c>
      <c r="J62" s="23">
        <v>3.8</v>
      </c>
      <c r="K62" s="23">
        <v>0.76</v>
      </c>
      <c r="L62" s="23">
        <v>0</v>
      </c>
      <c r="M62" s="23">
        <v>17.68</v>
      </c>
      <c r="N62" s="23">
        <v>57.05</v>
      </c>
      <c r="O62" s="23">
        <v>22.88</v>
      </c>
      <c r="P62" s="23">
        <v>1.1399999999999999</v>
      </c>
    </row>
    <row r="63" spans="1:16" ht="21.75" customHeight="1" x14ac:dyDescent="0.25">
      <c r="A63" s="39">
        <v>68</v>
      </c>
      <c r="B63" s="39"/>
      <c r="C63" s="37" t="s">
        <v>295</v>
      </c>
      <c r="D63" s="30" t="s">
        <v>30</v>
      </c>
      <c r="E63" s="35">
        <v>0.05</v>
      </c>
      <c r="F63" s="35">
        <v>0</v>
      </c>
      <c r="G63" s="35">
        <v>15.12</v>
      </c>
      <c r="H63" s="35">
        <v>60</v>
      </c>
      <c r="I63" s="35">
        <v>0</v>
      </c>
      <c r="J63" s="35">
        <v>2</v>
      </c>
      <c r="K63" s="35">
        <v>0.02</v>
      </c>
      <c r="L63" s="35">
        <v>0</v>
      </c>
      <c r="M63" s="35">
        <v>2.48</v>
      </c>
      <c r="N63" s="35">
        <v>1.41</v>
      </c>
      <c r="O63" s="35">
        <v>0.76</v>
      </c>
      <c r="P63" s="35">
        <v>0.1</v>
      </c>
    </row>
    <row r="64" spans="1:16" ht="21.75" customHeight="1" x14ac:dyDescent="0.25">
      <c r="A64" s="25" t="s">
        <v>37</v>
      </c>
      <c r="B64" s="25"/>
      <c r="C64" s="29" t="s">
        <v>208</v>
      </c>
      <c r="D64" s="27">
        <v>90</v>
      </c>
      <c r="E64" s="23">
        <v>5.7</v>
      </c>
      <c r="F64" s="23">
        <v>0.6</v>
      </c>
      <c r="G64" s="23">
        <v>36.9</v>
      </c>
      <c r="H64" s="23">
        <v>154.4</v>
      </c>
      <c r="I64" s="23">
        <v>0.08</v>
      </c>
      <c r="J64" s="23">
        <v>0</v>
      </c>
      <c r="K64" s="23">
        <v>0.83</v>
      </c>
      <c r="L64" s="23">
        <v>0</v>
      </c>
      <c r="M64" s="23">
        <v>10.5</v>
      </c>
      <c r="N64" s="23">
        <v>58.5</v>
      </c>
      <c r="O64" s="23">
        <v>12.6</v>
      </c>
      <c r="P64" s="23">
        <v>1</v>
      </c>
    </row>
    <row r="65" spans="1:16" ht="21.75" customHeight="1" x14ac:dyDescent="0.25">
      <c r="A65" s="25" t="s">
        <v>37</v>
      </c>
      <c r="B65" s="25"/>
      <c r="C65" s="29" t="s">
        <v>9</v>
      </c>
      <c r="D65" s="27">
        <v>70</v>
      </c>
      <c r="E65" s="23">
        <v>6.02</v>
      </c>
      <c r="F65" s="23">
        <v>0.98</v>
      </c>
      <c r="G65" s="23">
        <v>31.57</v>
      </c>
      <c r="H65" s="23">
        <v>144</v>
      </c>
      <c r="I65" s="23">
        <v>0.15</v>
      </c>
      <c r="J65" s="23">
        <v>0</v>
      </c>
      <c r="K65" s="23">
        <v>1.47</v>
      </c>
      <c r="L65" s="23">
        <v>0</v>
      </c>
      <c r="M65" s="23">
        <v>23.8</v>
      </c>
      <c r="N65" s="23">
        <v>139.30000000000001</v>
      </c>
      <c r="O65" s="23">
        <v>38.5</v>
      </c>
      <c r="P65" s="23">
        <v>2.2400000000000002</v>
      </c>
    </row>
    <row r="66" spans="1:16" ht="21.75" customHeight="1" x14ac:dyDescent="0.25">
      <c r="A66" s="25"/>
      <c r="B66" s="25"/>
      <c r="C66" s="29" t="s">
        <v>34</v>
      </c>
      <c r="D66" s="26"/>
      <c r="E66" s="23">
        <f>E60+E61+E62+E63+E64+E65</f>
        <v>36.019999999999996</v>
      </c>
      <c r="F66" s="23">
        <f t="shared" ref="F66:P66" si="9">F60+F61+F62+F63+F64+F65</f>
        <v>23.540000000000003</v>
      </c>
      <c r="G66" s="23">
        <f t="shared" si="9"/>
        <v>135.72</v>
      </c>
      <c r="H66" s="23">
        <f t="shared" si="9"/>
        <v>840.4</v>
      </c>
      <c r="I66" s="23">
        <f t="shared" si="9"/>
        <v>0.58000000000000007</v>
      </c>
      <c r="J66" s="23">
        <f t="shared" si="9"/>
        <v>14.54</v>
      </c>
      <c r="K66" s="23">
        <f t="shared" si="9"/>
        <v>5.07</v>
      </c>
      <c r="L66" s="23">
        <f t="shared" si="9"/>
        <v>0.11</v>
      </c>
      <c r="M66" s="23">
        <f t="shared" si="9"/>
        <v>73.83</v>
      </c>
      <c r="N66" s="23">
        <f t="shared" si="9"/>
        <v>539.91000000000008</v>
      </c>
      <c r="O66" s="23">
        <f t="shared" si="9"/>
        <v>98.94</v>
      </c>
      <c r="P66" s="23">
        <f t="shared" si="9"/>
        <v>10.34</v>
      </c>
    </row>
    <row r="67" spans="1:16" ht="21.75" customHeight="1" x14ac:dyDescent="0.25">
      <c r="A67" s="69" t="s">
        <v>301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21.75" customHeight="1" x14ac:dyDescent="0.25">
      <c r="A68" s="25">
        <v>105</v>
      </c>
      <c r="B68" s="25"/>
      <c r="C68" s="29" t="s">
        <v>205</v>
      </c>
      <c r="D68" s="26" t="s">
        <v>30</v>
      </c>
      <c r="E68" s="23">
        <v>5.8</v>
      </c>
      <c r="F68" s="23">
        <v>5</v>
      </c>
      <c r="G68" s="23">
        <v>8</v>
      </c>
      <c r="H68" s="23">
        <v>106</v>
      </c>
      <c r="I68" s="23">
        <v>0.09</v>
      </c>
      <c r="J68" s="23">
        <v>1.4</v>
      </c>
      <c r="K68" s="23">
        <v>0</v>
      </c>
      <c r="L68" s="23">
        <v>0.03</v>
      </c>
      <c r="M68" s="23">
        <v>270</v>
      </c>
      <c r="N68" s="23">
        <v>180</v>
      </c>
      <c r="O68" s="23">
        <v>28</v>
      </c>
      <c r="P68" s="23">
        <v>0.2</v>
      </c>
    </row>
    <row r="69" spans="1:16" ht="23.25" customHeight="1" x14ac:dyDescent="0.25">
      <c r="A69" s="25">
        <v>86</v>
      </c>
      <c r="B69" s="25"/>
      <c r="C69" s="29" t="s">
        <v>302</v>
      </c>
      <c r="D69" s="30">
        <v>80</v>
      </c>
      <c r="E69" s="31">
        <v>5.2</v>
      </c>
      <c r="F69" s="31">
        <v>4.53</v>
      </c>
      <c r="G69" s="31">
        <v>58.71</v>
      </c>
      <c r="H69" s="31">
        <v>293</v>
      </c>
      <c r="I69" s="31">
        <v>0.08</v>
      </c>
      <c r="J69" s="31">
        <v>7.0000000000000007E-2</v>
      </c>
      <c r="K69" s="31">
        <v>1.28</v>
      </c>
      <c r="L69" s="31">
        <v>0.03</v>
      </c>
      <c r="M69" s="31">
        <v>15.39</v>
      </c>
      <c r="N69" s="31">
        <v>55.8</v>
      </c>
      <c r="O69" s="31">
        <v>11.43</v>
      </c>
      <c r="P69" s="31">
        <v>1.07</v>
      </c>
    </row>
    <row r="70" spans="1:16" ht="21.75" customHeight="1" x14ac:dyDescent="0.25">
      <c r="A70" s="25"/>
      <c r="B70" s="25"/>
      <c r="C70" s="29" t="s">
        <v>179</v>
      </c>
      <c r="D70" s="26"/>
      <c r="E70" s="23">
        <f t="shared" ref="E70:P70" si="10">E68+E69</f>
        <v>11</v>
      </c>
      <c r="F70" s="23">
        <f t="shared" si="10"/>
        <v>9.5300000000000011</v>
      </c>
      <c r="G70" s="23">
        <f t="shared" si="10"/>
        <v>66.710000000000008</v>
      </c>
      <c r="H70" s="23">
        <f t="shared" si="10"/>
        <v>399</v>
      </c>
      <c r="I70" s="23">
        <f t="shared" si="10"/>
        <v>0.16999999999999998</v>
      </c>
      <c r="J70" s="23">
        <f t="shared" si="10"/>
        <v>1.47</v>
      </c>
      <c r="K70" s="23">
        <f t="shared" si="10"/>
        <v>1.28</v>
      </c>
      <c r="L70" s="23">
        <f t="shared" si="10"/>
        <v>0.06</v>
      </c>
      <c r="M70" s="23">
        <f t="shared" si="10"/>
        <v>285.39</v>
      </c>
      <c r="N70" s="23">
        <f t="shared" si="10"/>
        <v>235.8</v>
      </c>
      <c r="O70" s="23">
        <f t="shared" si="10"/>
        <v>39.43</v>
      </c>
      <c r="P70" s="23">
        <f t="shared" si="10"/>
        <v>1.27</v>
      </c>
    </row>
    <row r="71" spans="1:16" ht="21.75" customHeight="1" x14ac:dyDescent="0.25">
      <c r="A71" s="25"/>
      <c r="B71" s="25"/>
      <c r="C71" s="29"/>
      <c r="D71" s="26"/>
      <c r="E71" s="23" t="s">
        <v>1</v>
      </c>
      <c r="F71" s="23" t="s">
        <v>2</v>
      </c>
      <c r="G71" s="23" t="s">
        <v>3</v>
      </c>
      <c r="H71" s="23" t="s">
        <v>4</v>
      </c>
      <c r="I71" s="23" t="s">
        <v>32</v>
      </c>
      <c r="J71" s="23" t="s">
        <v>6</v>
      </c>
      <c r="K71" s="23" t="s">
        <v>44</v>
      </c>
      <c r="L71" s="23" t="s">
        <v>26</v>
      </c>
      <c r="M71" s="23" t="s">
        <v>27</v>
      </c>
      <c r="N71" s="23" t="s">
        <v>28</v>
      </c>
      <c r="O71" s="23" t="s">
        <v>29</v>
      </c>
      <c r="P71" s="23" t="s">
        <v>5</v>
      </c>
    </row>
    <row r="72" spans="1:16" ht="21.75" customHeight="1" x14ac:dyDescent="0.25">
      <c r="A72" s="50"/>
      <c r="B72" s="50"/>
      <c r="C72" s="51" t="s">
        <v>86</v>
      </c>
      <c r="D72" s="52"/>
      <c r="E72" s="53">
        <f>E47+E55+E58+E66+E70</f>
        <v>100.47999999999999</v>
      </c>
      <c r="F72" s="53">
        <f t="shared" ref="F72:P72" si="11">F47+F55+F58+F66+F70</f>
        <v>97.26</v>
      </c>
      <c r="G72" s="53">
        <f t="shared" si="11"/>
        <v>500.49000000000012</v>
      </c>
      <c r="H72" s="53">
        <f t="shared" si="11"/>
        <v>3104.29</v>
      </c>
      <c r="I72" s="53">
        <f t="shared" si="11"/>
        <v>1.86</v>
      </c>
      <c r="J72" s="53">
        <f t="shared" si="11"/>
        <v>72.180000000000007</v>
      </c>
      <c r="K72" s="53">
        <f t="shared" si="11"/>
        <v>16.93</v>
      </c>
      <c r="L72" s="53">
        <f t="shared" si="11"/>
        <v>0.43</v>
      </c>
      <c r="M72" s="53">
        <f t="shared" si="11"/>
        <v>1123.45</v>
      </c>
      <c r="N72" s="53">
        <f t="shared" si="11"/>
        <v>1797.6900000000003</v>
      </c>
      <c r="O72" s="53">
        <f t="shared" si="11"/>
        <v>393.07</v>
      </c>
      <c r="P72" s="53">
        <f t="shared" si="11"/>
        <v>27.05</v>
      </c>
    </row>
    <row r="73" spans="1:16" ht="21.75" customHeight="1" x14ac:dyDescent="0.25">
      <c r="A73" s="70" t="s">
        <v>12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ht="21.75" customHeight="1" x14ac:dyDescent="0.25">
      <c r="A74" s="71" t="s">
        <v>36</v>
      </c>
      <c r="B74" s="71" t="s">
        <v>166</v>
      </c>
      <c r="C74" s="73" t="s">
        <v>20</v>
      </c>
      <c r="D74" s="74" t="s">
        <v>21</v>
      </c>
      <c r="E74" s="73" t="s">
        <v>22</v>
      </c>
      <c r="F74" s="73"/>
      <c r="G74" s="73"/>
      <c r="H74" s="73" t="s">
        <v>23</v>
      </c>
      <c r="I74" s="73" t="s">
        <v>24</v>
      </c>
      <c r="J74" s="73"/>
      <c r="K74" s="73"/>
      <c r="L74" s="73"/>
      <c r="M74" s="73" t="s">
        <v>25</v>
      </c>
      <c r="N74" s="73"/>
      <c r="O74" s="73"/>
      <c r="P74" s="73"/>
    </row>
    <row r="75" spans="1:16" ht="21.75" customHeight="1" x14ac:dyDescent="0.25">
      <c r="A75" s="71"/>
      <c r="B75" s="71"/>
      <c r="C75" s="73"/>
      <c r="D75" s="74"/>
      <c r="E75" s="23" t="s">
        <v>1</v>
      </c>
      <c r="F75" s="23" t="s">
        <v>2</v>
      </c>
      <c r="G75" s="23" t="s">
        <v>3</v>
      </c>
      <c r="H75" s="73"/>
      <c r="I75" s="23" t="s">
        <v>32</v>
      </c>
      <c r="J75" s="23" t="s">
        <v>6</v>
      </c>
      <c r="K75" s="23" t="s">
        <v>44</v>
      </c>
      <c r="L75" s="23" t="s">
        <v>26</v>
      </c>
      <c r="M75" s="23" t="s">
        <v>27</v>
      </c>
      <c r="N75" s="23" t="s">
        <v>28</v>
      </c>
      <c r="O75" s="23" t="s">
        <v>29</v>
      </c>
      <c r="P75" s="23" t="s">
        <v>5</v>
      </c>
    </row>
    <row r="76" spans="1:16" ht="21.75" customHeight="1" x14ac:dyDescent="0.25">
      <c r="A76" s="71">
        <v>1</v>
      </c>
      <c r="B76" s="71"/>
      <c r="C76" s="27">
        <v>2</v>
      </c>
      <c r="D76" s="26">
        <v>3</v>
      </c>
      <c r="E76" s="27">
        <v>4</v>
      </c>
      <c r="F76" s="27">
        <v>5</v>
      </c>
      <c r="G76" s="27">
        <v>6</v>
      </c>
      <c r="H76" s="27">
        <v>7</v>
      </c>
      <c r="I76" s="27">
        <v>8</v>
      </c>
      <c r="J76" s="27">
        <v>9</v>
      </c>
      <c r="K76" s="27">
        <v>10</v>
      </c>
      <c r="L76" s="27">
        <v>11</v>
      </c>
      <c r="M76" s="27">
        <v>12</v>
      </c>
      <c r="N76" s="27">
        <v>13</v>
      </c>
      <c r="O76" s="27">
        <v>14</v>
      </c>
      <c r="P76" s="27">
        <v>15</v>
      </c>
    </row>
    <row r="77" spans="1:16" ht="21.75" customHeight="1" x14ac:dyDescent="0.25">
      <c r="A77" s="70" t="s">
        <v>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6" ht="21.75" customHeight="1" x14ac:dyDescent="0.25">
      <c r="A78" s="25">
        <v>40</v>
      </c>
      <c r="B78" s="25"/>
      <c r="C78" s="29" t="s">
        <v>168</v>
      </c>
      <c r="D78" s="27">
        <v>8.1666666666666661</v>
      </c>
      <c r="E78" s="23">
        <v>36.590000000000003</v>
      </c>
      <c r="F78" s="23">
        <v>54.13</v>
      </c>
      <c r="G78" s="23">
        <v>37.950000000000003</v>
      </c>
      <c r="H78" s="23">
        <v>806</v>
      </c>
      <c r="I78" s="23">
        <v>0.14000000000000001</v>
      </c>
      <c r="J78" s="23">
        <v>74</v>
      </c>
      <c r="K78" s="23">
        <v>1.1499999999999999</v>
      </c>
      <c r="L78" s="23">
        <v>0.02</v>
      </c>
      <c r="M78" s="23">
        <v>415.69</v>
      </c>
      <c r="N78" s="23">
        <v>574.03</v>
      </c>
      <c r="O78" s="23">
        <v>60.33</v>
      </c>
      <c r="P78" s="23">
        <v>1.91</v>
      </c>
    </row>
    <row r="79" spans="1:16" ht="21.75" customHeight="1" x14ac:dyDescent="0.25">
      <c r="A79" s="36">
        <v>2</v>
      </c>
      <c r="B79" s="36"/>
      <c r="C79" s="29" t="s">
        <v>188</v>
      </c>
      <c r="D79" s="27">
        <v>200</v>
      </c>
      <c r="E79" s="35">
        <v>4.3600000000000003</v>
      </c>
      <c r="F79" s="35">
        <v>4.34</v>
      </c>
      <c r="G79" s="35">
        <v>21.11</v>
      </c>
      <c r="H79" s="35">
        <v>133</v>
      </c>
      <c r="I79" s="35">
        <v>0.05</v>
      </c>
      <c r="J79" s="35">
        <v>1.56</v>
      </c>
      <c r="K79" s="35">
        <v>0</v>
      </c>
      <c r="L79" s="35">
        <v>0.04</v>
      </c>
      <c r="M79" s="35">
        <v>230</v>
      </c>
      <c r="N79" s="35">
        <v>108</v>
      </c>
      <c r="O79" s="35">
        <v>16.8</v>
      </c>
      <c r="P79" s="35">
        <v>0.11</v>
      </c>
    </row>
    <row r="80" spans="1:16" ht="21.75" customHeight="1" x14ac:dyDescent="0.25">
      <c r="A80" s="25" t="s">
        <v>37</v>
      </c>
      <c r="B80" s="25"/>
      <c r="C80" s="29" t="s">
        <v>33</v>
      </c>
      <c r="D80" s="27">
        <v>90</v>
      </c>
      <c r="E80" s="23">
        <v>5.7</v>
      </c>
      <c r="F80" s="23">
        <v>0.6</v>
      </c>
      <c r="G80" s="23">
        <v>36.9</v>
      </c>
      <c r="H80" s="23">
        <v>154.4</v>
      </c>
      <c r="I80" s="32">
        <v>0.08</v>
      </c>
      <c r="J80" s="33">
        <v>0</v>
      </c>
      <c r="K80" s="33">
        <v>0.83</v>
      </c>
      <c r="L80" s="23">
        <v>0</v>
      </c>
      <c r="M80" s="23">
        <v>10.5</v>
      </c>
      <c r="N80" s="23">
        <v>58.5</v>
      </c>
      <c r="O80" s="34">
        <v>12.6</v>
      </c>
      <c r="P80" s="23">
        <v>1</v>
      </c>
    </row>
    <row r="81" spans="1:16" ht="21.75" customHeight="1" x14ac:dyDescent="0.25">
      <c r="A81" s="25">
        <v>96</v>
      </c>
      <c r="B81" s="25"/>
      <c r="C81" s="29" t="s">
        <v>95</v>
      </c>
      <c r="D81" s="27">
        <v>20</v>
      </c>
      <c r="E81" s="23">
        <v>0.16</v>
      </c>
      <c r="F81" s="23">
        <v>14.31</v>
      </c>
      <c r="G81" s="23">
        <v>0.26</v>
      </c>
      <c r="H81" s="23">
        <v>129.4</v>
      </c>
      <c r="I81" s="23">
        <v>0.2</v>
      </c>
      <c r="J81" s="23">
        <v>0</v>
      </c>
      <c r="K81" s="23">
        <v>0.2</v>
      </c>
      <c r="L81" s="23">
        <v>0.08</v>
      </c>
      <c r="M81" s="23">
        <v>4.8</v>
      </c>
      <c r="N81" s="23">
        <v>6</v>
      </c>
      <c r="O81" s="23">
        <v>0</v>
      </c>
      <c r="P81" s="23">
        <v>0.04</v>
      </c>
    </row>
    <row r="82" spans="1:16" ht="21.75" customHeight="1" x14ac:dyDescent="0.25">
      <c r="A82" s="25"/>
      <c r="B82" s="25"/>
      <c r="C82" s="29" t="s">
        <v>34</v>
      </c>
      <c r="D82" s="27"/>
      <c r="E82" s="23">
        <f>E78+E79+E80+E81</f>
        <v>46.81</v>
      </c>
      <c r="F82" s="23">
        <f t="shared" ref="F82:P82" si="12">F78+F79+F80+F81</f>
        <v>73.38</v>
      </c>
      <c r="G82" s="23">
        <f t="shared" si="12"/>
        <v>96.220000000000013</v>
      </c>
      <c r="H82" s="23">
        <f t="shared" si="12"/>
        <v>1222.8000000000002</v>
      </c>
      <c r="I82" s="23">
        <f t="shared" si="12"/>
        <v>0.47000000000000003</v>
      </c>
      <c r="J82" s="23">
        <f t="shared" si="12"/>
        <v>75.56</v>
      </c>
      <c r="K82" s="23">
        <f t="shared" si="12"/>
        <v>2.1800000000000002</v>
      </c>
      <c r="L82" s="23">
        <f t="shared" si="12"/>
        <v>0.14000000000000001</v>
      </c>
      <c r="M82" s="23">
        <f t="shared" si="12"/>
        <v>660.99</v>
      </c>
      <c r="N82" s="23">
        <f t="shared" si="12"/>
        <v>746.53</v>
      </c>
      <c r="O82" s="23">
        <f t="shared" si="12"/>
        <v>89.72999999999999</v>
      </c>
      <c r="P82" s="23">
        <f t="shared" si="12"/>
        <v>3.06</v>
      </c>
    </row>
    <row r="83" spans="1:16" ht="21.75" customHeight="1" x14ac:dyDescent="0.25">
      <c r="A83" s="70" t="s">
        <v>10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ht="21.75" customHeight="1" x14ac:dyDescent="0.25">
      <c r="A84" s="25">
        <v>88</v>
      </c>
      <c r="B84" s="25"/>
      <c r="C84" s="29" t="s">
        <v>209</v>
      </c>
      <c r="D84" s="25">
        <v>100</v>
      </c>
      <c r="E84" s="23">
        <v>1.94</v>
      </c>
      <c r="F84" s="23">
        <v>10.32</v>
      </c>
      <c r="G84" s="23">
        <v>10.029999999999999</v>
      </c>
      <c r="H84" s="23">
        <v>141</v>
      </c>
      <c r="I84" s="23">
        <v>0.02</v>
      </c>
      <c r="J84" s="23">
        <v>4.78</v>
      </c>
      <c r="K84" s="23">
        <v>4.42</v>
      </c>
      <c r="L84" s="23">
        <v>0</v>
      </c>
      <c r="M84" s="23">
        <v>37.340000000000003</v>
      </c>
      <c r="N84" s="23">
        <v>38.67</v>
      </c>
      <c r="O84" s="23">
        <v>11.91</v>
      </c>
      <c r="P84" s="23">
        <v>0.06</v>
      </c>
    </row>
    <row r="85" spans="1:16" ht="27.75" customHeight="1" x14ac:dyDescent="0.25">
      <c r="A85" s="25">
        <v>89</v>
      </c>
      <c r="B85" s="25"/>
      <c r="C85" s="29" t="s">
        <v>210</v>
      </c>
      <c r="D85" s="26" t="s">
        <v>212</v>
      </c>
      <c r="E85" s="23">
        <v>6.46</v>
      </c>
      <c r="F85" s="23">
        <v>7.87</v>
      </c>
      <c r="G85" s="23">
        <v>9.07</v>
      </c>
      <c r="H85" s="23">
        <v>148</v>
      </c>
      <c r="I85" s="23">
        <v>0.11</v>
      </c>
      <c r="J85" s="23">
        <v>9.25</v>
      </c>
      <c r="K85" s="23">
        <v>0.32</v>
      </c>
      <c r="L85" s="23">
        <v>0.12</v>
      </c>
      <c r="M85" s="23">
        <v>66.61</v>
      </c>
      <c r="N85" s="23">
        <v>99.19</v>
      </c>
      <c r="O85" s="23">
        <v>30.95</v>
      </c>
      <c r="P85" s="23">
        <v>1.71</v>
      </c>
    </row>
    <row r="86" spans="1:16" ht="21.75" customHeight="1" x14ac:dyDescent="0.25">
      <c r="A86" s="25">
        <v>63</v>
      </c>
      <c r="B86" s="25"/>
      <c r="C86" s="29" t="s">
        <v>211</v>
      </c>
      <c r="D86" s="26" t="s">
        <v>213</v>
      </c>
      <c r="E86" s="23">
        <v>18.420000000000002</v>
      </c>
      <c r="F86" s="23">
        <v>16.989999999999998</v>
      </c>
      <c r="G86" s="23">
        <v>16.88</v>
      </c>
      <c r="H86" s="23">
        <v>315.10000000000002</v>
      </c>
      <c r="I86" s="23">
        <v>0.1</v>
      </c>
      <c r="J86" s="23">
        <v>0.2</v>
      </c>
      <c r="K86" s="23">
        <v>4.93</v>
      </c>
      <c r="L86" s="23">
        <v>0.03</v>
      </c>
      <c r="M86" s="23">
        <v>46.91</v>
      </c>
      <c r="N86" s="23">
        <v>118.98</v>
      </c>
      <c r="O86" s="23">
        <v>26.14</v>
      </c>
      <c r="P86" s="35">
        <v>1.89</v>
      </c>
    </row>
    <row r="87" spans="1:16" ht="21.75" customHeight="1" x14ac:dyDescent="0.25">
      <c r="A87" s="25">
        <v>19</v>
      </c>
      <c r="B87" s="25"/>
      <c r="C87" s="29" t="s">
        <v>252</v>
      </c>
      <c r="D87" s="26" t="s">
        <v>214</v>
      </c>
      <c r="E87" s="23">
        <v>0.66</v>
      </c>
      <c r="F87" s="23">
        <v>4.93</v>
      </c>
      <c r="G87" s="23">
        <v>3.56</v>
      </c>
      <c r="H87" s="23">
        <v>58</v>
      </c>
      <c r="I87" s="23">
        <v>0.01</v>
      </c>
      <c r="J87" s="23">
        <v>0.06</v>
      </c>
      <c r="K87" s="23">
        <v>0.12</v>
      </c>
      <c r="L87" s="23">
        <v>0</v>
      </c>
      <c r="M87" s="23">
        <v>12.85</v>
      </c>
      <c r="N87" s="23">
        <v>10.92</v>
      </c>
      <c r="O87" s="23">
        <v>1.48</v>
      </c>
      <c r="P87" s="23">
        <v>0.08</v>
      </c>
    </row>
    <row r="88" spans="1:16" ht="21.75" customHeight="1" x14ac:dyDescent="0.25">
      <c r="A88" s="25">
        <v>37</v>
      </c>
      <c r="B88" s="25"/>
      <c r="C88" s="29" t="s">
        <v>306</v>
      </c>
      <c r="D88" s="27">
        <v>230</v>
      </c>
      <c r="E88" s="23">
        <v>4.1399999999999997</v>
      </c>
      <c r="F88" s="23">
        <v>8.69</v>
      </c>
      <c r="G88" s="23">
        <v>34.909999999999997</v>
      </c>
      <c r="H88" s="23">
        <v>241</v>
      </c>
      <c r="I88" s="32">
        <v>0.04</v>
      </c>
      <c r="J88" s="33">
        <v>4.9000000000000004</v>
      </c>
      <c r="K88" s="33">
        <v>0.32</v>
      </c>
      <c r="L88" s="23">
        <v>0.02</v>
      </c>
      <c r="M88" s="23">
        <v>5.33</v>
      </c>
      <c r="N88" s="23">
        <v>74.75</v>
      </c>
      <c r="O88" s="34">
        <v>28.26</v>
      </c>
      <c r="P88" s="23">
        <v>0.86</v>
      </c>
    </row>
    <row r="89" spans="1:16" ht="21.75" customHeight="1" x14ac:dyDescent="0.25">
      <c r="A89" s="25" t="s">
        <v>37</v>
      </c>
      <c r="B89" s="25"/>
      <c r="C89" s="29" t="s">
        <v>149</v>
      </c>
      <c r="D89" s="27">
        <v>200</v>
      </c>
      <c r="E89" s="23">
        <v>1</v>
      </c>
      <c r="F89" s="23">
        <v>0.2</v>
      </c>
      <c r="G89" s="23">
        <v>20.2</v>
      </c>
      <c r="H89" s="23">
        <v>75</v>
      </c>
      <c r="I89" s="23">
        <v>0.02</v>
      </c>
      <c r="J89" s="23">
        <v>4</v>
      </c>
      <c r="K89" s="23">
        <v>0.2</v>
      </c>
      <c r="L89" s="23">
        <v>0</v>
      </c>
      <c r="M89" s="23">
        <v>14</v>
      </c>
      <c r="N89" s="23">
        <v>14</v>
      </c>
      <c r="O89" s="23">
        <v>8</v>
      </c>
      <c r="P89" s="23">
        <v>2.8</v>
      </c>
    </row>
    <row r="90" spans="1:16" ht="21.75" customHeight="1" x14ac:dyDescent="0.25">
      <c r="A90" s="25" t="s">
        <v>37</v>
      </c>
      <c r="B90" s="25"/>
      <c r="C90" s="29" t="s">
        <v>33</v>
      </c>
      <c r="D90" s="27">
        <v>100</v>
      </c>
      <c r="E90" s="23">
        <v>7.6</v>
      </c>
      <c r="F90" s="23">
        <v>0.8</v>
      </c>
      <c r="G90" s="23">
        <v>49.2</v>
      </c>
      <c r="H90" s="23">
        <v>211.67</v>
      </c>
      <c r="I90" s="23">
        <v>0.11</v>
      </c>
      <c r="J90" s="23">
        <v>0</v>
      </c>
      <c r="K90" s="23">
        <v>1.1000000000000001</v>
      </c>
      <c r="L90" s="23">
        <v>0</v>
      </c>
      <c r="M90" s="23">
        <v>14</v>
      </c>
      <c r="N90" s="23">
        <v>65</v>
      </c>
      <c r="O90" s="23">
        <v>14</v>
      </c>
      <c r="P90" s="23">
        <v>1.1000000000000001</v>
      </c>
    </row>
    <row r="91" spans="1:16" ht="21.75" customHeight="1" x14ac:dyDescent="0.25">
      <c r="A91" s="25" t="s">
        <v>37</v>
      </c>
      <c r="B91" s="25"/>
      <c r="C91" s="29" t="s">
        <v>9</v>
      </c>
      <c r="D91" s="27">
        <v>100</v>
      </c>
      <c r="E91" s="23">
        <v>8.6</v>
      </c>
      <c r="F91" s="23">
        <v>1.4</v>
      </c>
      <c r="G91" s="23">
        <v>45.11</v>
      </c>
      <c r="H91" s="23">
        <v>205.89</v>
      </c>
      <c r="I91" s="23">
        <v>0.21</v>
      </c>
      <c r="J91" s="23">
        <v>0</v>
      </c>
      <c r="K91" s="23">
        <v>2.11</v>
      </c>
      <c r="L91" s="23">
        <v>0</v>
      </c>
      <c r="M91" s="23">
        <v>34</v>
      </c>
      <c r="N91" s="23">
        <v>199</v>
      </c>
      <c r="O91" s="23">
        <v>55</v>
      </c>
      <c r="P91" s="23">
        <v>3.2</v>
      </c>
    </row>
    <row r="92" spans="1:16" ht="21.75" customHeight="1" x14ac:dyDescent="0.25">
      <c r="A92" s="25"/>
      <c r="B92" s="25"/>
      <c r="C92" s="29" t="s">
        <v>34</v>
      </c>
      <c r="D92" s="27"/>
      <c r="E92" s="23">
        <f>SUM(E84:E91)</f>
        <v>48.820000000000007</v>
      </c>
      <c r="F92" s="23">
        <f>SUM(F84:F91)</f>
        <v>51.199999999999996</v>
      </c>
      <c r="G92" s="23">
        <f>SUM(G84:G91)</f>
        <v>188.96000000000004</v>
      </c>
      <c r="H92" s="23">
        <f>SUM(H84:H91)</f>
        <v>1395.6599999999999</v>
      </c>
      <c r="I92" s="23">
        <f t="shared" ref="I92:P92" si="13">SUM(I84:I91)</f>
        <v>0.62</v>
      </c>
      <c r="J92" s="23">
        <f t="shared" si="13"/>
        <v>23.19</v>
      </c>
      <c r="K92" s="23">
        <f t="shared" si="13"/>
        <v>13.519999999999998</v>
      </c>
      <c r="L92" s="23">
        <f t="shared" si="13"/>
        <v>0.16999999999999998</v>
      </c>
      <c r="M92" s="23">
        <f t="shared" si="13"/>
        <v>231.04000000000002</v>
      </c>
      <c r="N92" s="23">
        <f t="shared" si="13"/>
        <v>620.51</v>
      </c>
      <c r="O92" s="23">
        <f t="shared" si="13"/>
        <v>175.74</v>
      </c>
      <c r="P92" s="23">
        <f t="shared" si="13"/>
        <v>11.7</v>
      </c>
    </row>
    <row r="93" spans="1:16" ht="21.75" customHeight="1" x14ac:dyDescent="0.25">
      <c r="A93" s="69" t="s">
        <v>196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21.75" customHeight="1" x14ac:dyDescent="0.25">
      <c r="A94" s="25" t="s">
        <v>37</v>
      </c>
      <c r="B94" s="25"/>
      <c r="C94" s="29" t="s">
        <v>238</v>
      </c>
      <c r="D94" s="27">
        <v>120</v>
      </c>
      <c r="E94" s="23">
        <v>0.48</v>
      </c>
      <c r="F94" s="23">
        <v>0.48</v>
      </c>
      <c r="G94" s="23">
        <v>11.76</v>
      </c>
      <c r="H94" s="23">
        <v>56.4</v>
      </c>
      <c r="I94" s="23">
        <v>0.04</v>
      </c>
      <c r="J94" s="23">
        <v>12</v>
      </c>
      <c r="K94" s="23">
        <v>0.24</v>
      </c>
      <c r="L94" s="23">
        <v>0</v>
      </c>
      <c r="M94" s="23">
        <v>19.22</v>
      </c>
      <c r="N94" s="23">
        <v>13.2</v>
      </c>
      <c r="O94" s="23">
        <v>10.8</v>
      </c>
      <c r="P94" s="23">
        <v>2.64</v>
      </c>
    </row>
    <row r="95" spans="1:16" ht="21.75" customHeight="1" x14ac:dyDescent="0.25">
      <c r="A95" s="25"/>
      <c r="B95" s="25"/>
      <c r="C95" s="29" t="s">
        <v>179</v>
      </c>
      <c r="D95" s="26"/>
      <c r="E95" s="23">
        <f>E94</f>
        <v>0.48</v>
      </c>
      <c r="F95" s="23">
        <f t="shared" ref="F95:P95" si="14">F94</f>
        <v>0.48</v>
      </c>
      <c r="G95" s="23">
        <f t="shared" si="14"/>
        <v>11.76</v>
      </c>
      <c r="H95" s="23">
        <f t="shared" si="14"/>
        <v>56.4</v>
      </c>
      <c r="I95" s="23">
        <f t="shared" si="14"/>
        <v>0.04</v>
      </c>
      <c r="J95" s="23">
        <f t="shared" si="14"/>
        <v>12</v>
      </c>
      <c r="K95" s="23">
        <f t="shared" si="14"/>
        <v>0.24</v>
      </c>
      <c r="L95" s="23">
        <f t="shared" si="14"/>
        <v>0</v>
      </c>
      <c r="M95" s="23">
        <f t="shared" si="14"/>
        <v>19.22</v>
      </c>
      <c r="N95" s="23">
        <f t="shared" si="14"/>
        <v>13.2</v>
      </c>
      <c r="O95" s="23">
        <f t="shared" si="14"/>
        <v>10.8</v>
      </c>
      <c r="P95" s="23">
        <f t="shared" si="14"/>
        <v>2.64</v>
      </c>
    </row>
    <row r="96" spans="1:16" ht="21.75" customHeight="1" x14ac:dyDescent="0.25">
      <c r="A96" s="69" t="s">
        <v>35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21.75" customHeight="1" x14ac:dyDescent="0.25">
      <c r="A97" s="25">
        <v>36</v>
      </c>
      <c r="B97" s="25"/>
      <c r="C97" s="29" t="s">
        <v>216</v>
      </c>
      <c r="D97" s="27">
        <v>100</v>
      </c>
      <c r="E97" s="23">
        <v>18.239999999999998</v>
      </c>
      <c r="F97" s="23">
        <v>18.73</v>
      </c>
      <c r="G97" s="23">
        <v>2.73</v>
      </c>
      <c r="H97" s="23">
        <v>254</v>
      </c>
      <c r="I97" s="23">
        <v>0.05</v>
      </c>
      <c r="J97" s="23">
        <v>0.44</v>
      </c>
      <c r="K97" s="23">
        <v>0.2</v>
      </c>
      <c r="L97" s="23">
        <v>0.02</v>
      </c>
      <c r="M97" s="23">
        <v>22.03</v>
      </c>
      <c r="N97" s="23">
        <v>19.61</v>
      </c>
      <c r="O97" s="23">
        <v>5.16</v>
      </c>
      <c r="P97" s="23">
        <v>0.15</v>
      </c>
    </row>
    <row r="98" spans="1:16" ht="21.75" customHeight="1" x14ac:dyDescent="0.25">
      <c r="A98" s="25">
        <v>95</v>
      </c>
      <c r="B98" s="25"/>
      <c r="C98" s="29" t="s">
        <v>218</v>
      </c>
      <c r="D98" s="43" t="s">
        <v>30</v>
      </c>
      <c r="E98" s="23">
        <v>3.73</v>
      </c>
      <c r="F98" s="23">
        <v>8.84</v>
      </c>
      <c r="G98" s="23">
        <v>25.25</v>
      </c>
      <c r="H98" s="23">
        <v>206</v>
      </c>
      <c r="I98" s="23">
        <v>0.16</v>
      </c>
      <c r="J98" s="23">
        <v>19.489999999999998</v>
      </c>
      <c r="K98" s="23">
        <v>0.25</v>
      </c>
      <c r="L98" s="23">
        <v>0</v>
      </c>
      <c r="M98" s="23">
        <v>21.82</v>
      </c>
      <c r="N98" s="23">
        <v>95.02</v>
      </c>
      <c r="O98" s="23">
        <v>35.94</v>
      </c>
      <c r="P98" s="23">
        <v>1.33</v>
      </c>
    </row>
    <row r="99" spans="1:16" ht="21.75" customHeight="1" x14ac:dyDescent="0.25">
      <c r="A99" s="25">
        <v>82</v>
      </c>
      <c r="B99" s="25"/>
      <c r="C99" s="29" t="s">
        <v>108</v>
      </c>
      <c r="D99" s="27">
        <v>200</v>
      </c>
      <c r="E99" s="23">
        <v>1.1299999999999999</v>
      </c>
      <c r="F99" s="23">
        <v>1.28</v>
      </c>
      <c r="G99" s="23">
        <v>16.850000000000001</v>
      </c>
      <c r="H99" s="23">
        <v>81</v>
      </c>
      <c r="I99" s="23">
        <v>0.02</v>
      </c>
      <c r="J99" s="23">
        <v>0.52</v>
      </c>
      <c r="K99" s="23">
        <v>0</v>
      </c>
      <c r="L99" s="23">
        <v>0.01</v>
      </c>
      <c r="M99" s="23">
        <v>102</v>
      </c>
      <c r="N99" s="23">
        <v>36.31</v>
      </c>
      <c r="O99" s="23">
        <v>5.76</v>
      </c>
      <c r="P99" s="35">
        <v>0.09</v>
      </c>
    </row>
    <row r="100" spans="1:16" ht="21.75" customHeight="1" x14ac:dyDescent="0.25">
      <c r="A100" s="25" t="s">
        <v>37</v>
      </c>
      <c r="B100" s="25"/>
      <c r="C100" s="29" t="s">
        <v>208</v>
      </c>
      <c r="D100" s="27">
        <v>90</v>
      </c>
      <c r="E100" s="23">
        <v>5.7</v>
      </c>
      <c r="F100" s="23">
        <v>0.6</v>
      </c>
      <c r="G100" s="23">
        <v>36.9</v>
      </c>
      <c r="H100" s="23">
        <v>154.4</v>
      </c>
      <c r="I100" s="23">
        <v>0.08</v>
      </c>
      <c r="J100" s="23">
        <v>0</v>
      </c>
      <c r="K100" s="23">
        <v>0.83</v>
      </c>
      <c r="L100" s="23">
        <v>0</v>
      </c>
      <c r="M100" s="23">
        <v>10.5</v>
      </c>
      <c r="N100" s="23">
        <v>58.5</v>
      </c>
      <c r="O100" s="23">
        <v>12.6</v>
      </c>
      <c r="P100" s="23">
        <v>1</v>
      </c>
    </row>
    <row r="101" spans="1:16" ht="21.75" customHeight="1" x14ac:dyDescent="0.25">
      <c r="A101" s="25" t="s">
        <v>37</v>
      </c>
      <c r="B101" s="25"/>
      <c r="C101" s="29" t="s">
        <v>217</v>
      </c>
      <c r="D101" s="27">
        <v>70</v>
      </c>
      <c r="E101" s="23">
        <v>6.02</v>
      </c>
      <c r="F101" s="23">
        <v>0.98</v>
      </c>
      <c r="G101" s="23">
        <v>31.57</v>
      </c>
      <c r="H101" s="23">
        <v>144</v>
      </c>
      <c r="I101" s="23">
        <v>0.15</v>
      </c>
      <c r="J101" s="23">
        <v>0</v>
      </c>
      <c r="K101" s="23">
        <v>1.47</v>
      </c>
      <c r="L101" s="23">
        <v>0</v>
      </c>
      <c r="M101" s="23">
        <v>23.8</v>
      </c>
      <c r="N101" s="23">
        <v>139.30000000000001</v>
      </c>
      <c r="O101" s="23">
        <v>38.5</v>
      </c>
      <c r="P101" s="23">
        <v>2.2400000000000002</v>
      </c>
    </row>
    <row r="102" spans="1:16" ht="21.75" customHeight="1" x14ac:dyDescent="0.25">
      <c r="A102" s="25"/>
      <c r="B102" s="25"/>
      <c r="C102" s="29" t="s">
        <v>34</v>
      </c>
      <c r="D102" s="26"/>
      <c r="E102" s="23">
        <f>SUM(E97:E101)</f>
        <v>34.819999999999993</v>
      </c>
      <c r="F102" s="23">
        <f t="shared" ref="F102:P102" si="15">SUM(F97:F101)</f>
        <v>30.430000000000003</v>
      </c>
      <c r="G102" s="23">
        <f t="shared" si="15"/>
        <v>113.29999999999998</v>
      </c>
      <c r="H102" s="23">
        <f t="shared" si="15"/>
        <v>839.4</v>
      </c>
      <c r="I102" s="23">
        <f t="shared" si="15"/>
        <v>0.45999999999999996</v>
      </c>
      <c r="J102" s="23">
        <f t="shared" si="15"/>
        <v>20.45</v>
      </c>
      <c r="K102" s="23">
        <f t="shared" si="15"/>
        <v>2.75</v>
      </c>
      <c r="L102" s="23">
        <f t="shared" si="15"/>
        <v>0.03</v>
      </c>
      <c r="M102" s="23">
        <f t="shared" si="15"/>
        <v>180.15</v>
      </c>
      <c r="N102" s="23">
        <f t="shared" si="15"/>
        <v>348.74</v>
      </c>
      <c r="O102" s="23">
        <f t="shared" si="15"/>
        <v>97.96</v>
      </c>
      <c r="P102" s="23">
        <f t="shared" si="15"/>
        <v>4.8100000000000005</v>
      </c>
    </row>
    <row r="103" spans="1:16" ht="21.75" customHeight="1" x14ac:dyDescent="0.25">
      <c r="A103" s="69" t="s">
        <v>301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16" ht="21.75" customHeight="1" x14ac:dyDescent="0.25">
      <c r="A104" s="25">
        <v>105</v>
      </c>
      <c r="B104" s="25"/>
      <c r="C104" s="29" t="s">
        <v>205</v>
      </c>
      <c r="D104" s="26" t="s">
        <v>30</v>
      </c>
      <c r="E104" s="23">
        <v>5.8</v>
      </c>
      <c r="F104" s="23">
        <v>5</v>
      </c>
      <c r="G104" s="23">
        <v>8</v>
      </c>
      <c r="H104" s="23">
        <v>106</v>
      </c>
      <c r="I104" s="23">
        <v>0.09</v>
      </c>
      <c r="J104" s="23">
        <v>1.4</v>
      </c>
      <c r="K104" s="23">
        <v>0</v>
      </c>
      <c r="L104" s="23">
        <v>0.03</v>
      </c>
      <c r="M104" s="23">
        <v>270</v>
      </c>
      <c r="N104" s="23">
        <v>180</v>
      </c>
      <c r="O104" s="23">
        <v>28</v>
      </c>
      <c r="P104" s="23">
        <v>0.2</v>
      </c>
    </row>
    <row r="105" spans="1:16" ht="23.25" customHeight="1" x14ac:dyDescent="0.25">
      <c r="A105" s="25">
        <v>86</v>
      </c>
      <c r="B105" s="25"/>
      <c r="C105" s="29" t="s">
        <v>302</v>
      </c>
      <c r="D105" s="30">
        <v>80</v>
      </c>
      <c r="E105" s="31">
        <v>5.2</v>
      </c>
      <c r="F105" s="31">
        <v>4.53</v>
      </c>
      <c r="G105" s="31">
        <v>58.71</v>
      </c>
      <c r="H105" s="31">
        <v>293</v>
      </c>
      <c r="I105" s="31">
        <v>0.08</v>
      </c>
      <c r="J105" s="31">
        <v>7.0000000000000007E-2</v>
      </c>
      <c r="K105" s="31">
        <v>1.28</v>
      </c>
      <c r="L105" s="31">
        <v>0.03</v>
      </c>
      <c r="M105" s="31">
        <v>15.39</v>
      </c>
      <c r="N105" s="31">
        <v>55.8</v>
      </c>
      <c r="O105" s="31">
        <v>11.43</v>
      </c>
      <c r="P105" s="31">
        <v>1.07</v>
      </c>
    </row>
    <row r="106" spans="1:16" ht="21.75" customHeight="1" x14ac:dyDescent="0.25">
      <c r="A106" s="25"/>
      <c r="B106" s="25"/>
      <c r="C106" s="29" t="s">
        <v>179</v>
      </c>
      <c r="D106" s="26"/>
      <c r="E106" s="23">
        <f t="shared" ref="E106:P106" si="16">E104+E105</f>
        <v>11</v>
      </c>
      <c r="F106" s="23">
        <f t="shared" si="16"/>
        <v>9.5300000000000011</v>
      </c>
      <c r="G106" s="23">
        <f t="shared" si="16"/>
        <v>66.710000000000008</v>
      </c>
      <c r="H106" s="23">
        <f t="shared" si="16"/>
        <v>399</v>
      </c>
      <c r="I106" s="23">
        <f t="shared" si="16"/>
        <v>0.16999999999999998</v>
      </c>
      <c r="J106" s="23">
        <f t="shared" si="16"/>
        <v>1.47</v>
      </c>
      <c r="K106" s="23">
        <f t="shared" si="16"/>
        <v>1.28</v>
      </c>
      <c r="L106" s="23">
        <f t="shared" si="16"/>
        <v>0.06</v>
      </c>
      <c r="M106" s="23">
        <f t="shared" si="16"/>
        <v>285.39</v>
      </c>
      <c r="N106" s="23">
        <f t="shared" si="16"/>
        <v>235.8</v>
      </c>
      <c r="O106" s="23">
        <f t="shared" si="16"/>
        <v>39.43</v>
      </c>
      <c r="P106" s="23">
        <f t="shared" si="16"/>
        <v>1.27</v>
      </c>
    </row>
    <row r="107" spans="1:16" ht="21.75" customHeight="1" x14ac:dyDescent="0.25">
      <c r="A107" s="25"/>
      <c r="B107" s="25"/>
      <c r="C107" s="29"/>
      <c r="D107" s="26"/>
      <c r="E107" s="23" t="s">
        <v>1</v>
      </c>
      <c r="F107" s="23" t="s">
        <v>2</v>
      </c>
      <c r="G107" s="23" t="s">
        <v>3</v>
      </c>
      <c r="H107" s="23" t="s">
        <v>4</v>
      </c>
      <c r="I107" s="23" t="s">
        <v>32</v>
      </c>
      <c r="J107" s="23" t="s">
        <v>6</v>
      </c>
      <c r="K107" s="23" t="s">
        <v>44</v>
      </c>
      <c r="L107" s="23" t="s">
        <v>26</v>
      </c>
      <c r="M107" s="23" t="s">
        <v>27</v>
      </c>
      <c r="N107" s="23" t="s">
        <v>28</v>
      </c>
      <c r="O107" s="23" t="s">
        <v>29</v>
      </c>
      <c r="P107" s="23" t="s">
        <v>5</v>
      </c>
    </row>
    <row r="108" spans="1:16" ht="21.75" customHeight="1" x14ac:dyDescent="0.25">
      <c r="A108" s="50"/>
      <c r="B108" s="50"/>
      <c r="C108" s="51" t="s">
        <v>86</v>
      </c>
      <c r="D108" s="52"/>
      <c r="E108" s="53">
        <f>E82+E92+E95+E102+E106</f>
        <v>141.93</v>
      </c>
      <c r="F108" s="53">
        <f t="shared" ref="F108:P108" si="17">F82+F92+F95+F102+F106</f>
        <v>165.01999999999998</v>
      </c>
      <c r="G108" s="53">
        <f t="shared" si="17"/>
        <v>476.95000000000005</v>
      </c>
      <c r="H108" s="53">
        <f t="shared" si="17"/>
        <v>3913.26</v>
      </c>
      <c r="I108" s="53">
        <f t="shared" si="17"/>
        <v>1.76</v>
      </c>
      <c r="J108" s="53">
        <f t="shared" si="17"/>
        <v>132.66999999999999</v>
      </c>
      <c r="K108" s="53">
        <f t="shared" si="17"/>
        <v>19.97</v>
      </c>
      <c r="L108" s="53">
        <f t="shared" si="17"/>
        <v>0.39999999999999997</v>
      </c>
      <c r="M108" s="53">
        <f t="shared" si="17"/>
        <v>1376.79</v>
      </c>
      <c r="N108" s="53">
        <f t="shared" si="17"/>
        <v>1964.78</v>
      </c>
      <c r="O108" s="53">
        <f t="shared" si="17"/>
        <v>413.66</v>
      </c>
      <c r="P108" s="53">
        <f t="shared" si="17"/>
        <v>23.48</v>
      </c>
    </row>
    <row r="109" spans="1:16" ht="21.75" customHeight="1" x14ac:dyDescent="0.25">
      <c r="A109" s="70" t="s">
        <v>13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1:16" ht="21.75" customHeight="1" x14ac:dyDescent="0.25">
      <c r="A110" s="71" t="s">
        <v>36</v>
      </c>
      <c r="B110" s="71" t="s">
        <v>166</v>
      </c>
      <c r="C110" s="73" t="s">
        <v>20</v>
      </c>
      <c r="D110" s="74" t="s">
        <v>21</v>
      </c>
      <c r="E110" s="73" t="s">
        <v>22</v>
      </c>
      <c r="F110" s="73"/>
      <c r="G110" s="73"/>
      <c r="H110" s="73" t="s">
        <v>23</v>
      </c>
      <c r="I110" s="73" t="s">
        <v>24</v>
      </c>
      <c r="J110" s="73"/>
      <c r="K110" s="73"/>
      <c r="L110" s="73"/>
      <c r="M110" s="73" t="s">
        <v>25</v>
      </c>
      <c r="N110" s="73"/>
      <c r="O110" s="73"/>
      <c r="P110" s="73"/>
    </row>
    <row r="111" spans="1:16" ht="21.75" customHeight="1" x14ac:dyDescent="0.25">
      <c r="A111" s="71"/>
      <c r="B111" s="71"/>
      <c r="C111" s="73"/>
      <c r="D111" s="74"/>
      <c r="E111" s="23" t="s">
        <v>1</v>
      </c>
      <c r="F111" s="23" t="s">
        <v>2</v>
      </c>
      <c r="G111" s="23" t="s">
        <v>3</v>
      </c>
      <c r="H111" s="73"/>
      <c r="I111" s="23" t="s">
        <v>32</v>
      </c>
      <c r="J111" s="23" t="s">
        <v>6</v>
      </c>
      <c r="K111" s="23" t="s">
        <v>44</v>
      </c>
      <c r="L111" s="23" t="s">
        <v>26</v>
      </c>
      <c r="M111" s="23" t="s">
        <v>27</v>
      </c>
      <c r="N111" s="23" t="s">
        <v>28</v>
      </c>
      <c r="O111" s="23" t="s">
        <v>29</v>
      </c>
      <c r="P111" s="23" t="s">
        <v>5</v>
      </c>
    </row>
    <row r="112" spans="1:16" ht="21.75" customHeight="1" x14ac:dyDescent="0.25">
      <c r="A112" s="71">
        <v>1</v>
      </c>
      <c r="B112" s="71"/>
      <c r="C112" s="27">
        <v>2</v>
      </c>
      <c r="D112" s="26">
        <v>3</v>
      </c>
      <c r="E112" s="27">
        <v>4</v>
      </c>
      <c r="F112" s="27">
        <v>5</v>
      </c>
      <c r="G112" s="27">
        <v>6</v>
      </c>
      <c r="H112" s="27">
        <v>7</v>
      </c>
      <c r="I112" s="27">
        <v>8</v>
      </c>
      <c r="J112" s="27">
        <v>9</v>
      </c>
      <c r="K112" s="27">
        <v>10</v>
      </c>
      <c r="L112" s="27">
        <v>11</v>
      </c>
      <c r="M112" s="27">
        <v>12</v>
      </c>
      <c r="N112" s="27">
        <v>13</v>
      </c>
      <c r="O112" s="27">
        <v>14</v>
      </c>
      <c r="P112" s="27">
        <v>15</v>
      </c>
    </row>
    <row r="113" spans="1:16" ht="21.75" customHeight="1" x14ac:dyDescent="0.25">
      <c r="A113" s="70" t="s">
        <v>7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</row>
    <row r="114" spans="1:16" ht="21.75" customHeight="1" x14ac:dyDescent="0.25">
      <c r="A114" s="25">
        <v>93</v>
      </c>
      <c r="B114" s="25"/>
      <c r="C114" s="29" t="s">
        <v>307</v>
      </c>
      <c r="D114" s="27">
        <v>33</v>
      </c>
      <c r="E114" s="23">
        <v>15.86</v>
      </c>
      <c r="F114" s="23">
        <v>22.34</v>
      </c>
      <c r="G114" s="23">
        <v>3</v>
      </c>
      <c r="H114" s="23">
        <v>275</v>
      </c>
      <c r="I114" s="23">
        <v>0.09</v>
      </c>
      <c r="J114" s="23">
        <v>0.56999999999999995</v>
      </c>
      <c r="K114" s="23">
        <v>0.83</v>
      </c>
      <c r="L114" s="23">
        <v>0</v>
      </c>
      <c r="M114" s="23">
        <v>120.12</v>
      </c>
      <c r="N114" s="23">
        <v>272.08999999999997</v>
      </c>
      <c r="O114" s="23">
        <v>20.6</v>
      </c>
      <c r="P114" s="23">
        <v>3.05</v>
      </c>
    </row>
    <row r="115" spans="1:16" ht="21.75" customHeight="1" x14ac:dyDescent="0.25">
      <c r="A115" s="25">
        <v>9</v>
      </c>
      <c r="B115" s="25"/>
      <c r="C115" s="29" t="s">
        <v>219</v>
      </c>
      <c r="D115" s="26" t="s">
        <v>220</v>
      </c>
      <c r="E115" s="23">
        <v>10</v>
      </c>
      <c r="F115" s="23">
        <v>24</v>
      </c>
      <c r="G115" s="23">
        <v>2</v>
      </c>
      <c r="H115" s="23">
        <v>270</v>
      </c>
      <c r="I115" s="23">
        <v>0</v>
      </c>
      <c r="J115" s="23">
        <v>0</v>
      </c>
      <c r="K115" s="23">
        <v>2</v>
      </c>
      <c r="L115" s="23">
        <v>0</v>
      </c>
      <c r="M115" s="23">
        <v>28</v>
      </c>
      <c r="N115" s="23">
        <v>110</v>
      </c>
      <c r="O115" s="23">
        <v>14</v>
      </c>
      <c r="P115" s="23">
        <v>10</v>
      </c>
    </row>
    <row r="116" spans="1:16" ht="21.75" customHeight="1" x14ac:dyDescent="0.25">
      <c r="A116" s="25">
        <v>82</v>
      </c>
      <c r="B116" s="25"/>
      <c r="C116" s="29" t="s">
        <v>108</v>
      </c>
      <c r="D116" s="27">
        <v>200</v>
      </c>
      <c r="E116" s="23">
        <v>2.17</v>
      </c>
      <c r="F116" s="23">
        <v>2.5499999999999998</v>
      </c>
      <c r="G116" s="23">
        <v>19.64</v>
      </c>
      <c r="H116" s="23">
        <v>110</v>
      </c>
      <c r="I116" s="23">
        <v>0.02</v>
      </c>
      <c r="J116" s="23">
        <v>0.3</v>
      </c>
      <c r="K116" s="23">
        <v>0.06</v>
      </c>
      <c r="L116" s="23">
        <v>0.02</v>
      </c>
      <c r="M116" s="23">
        <v>115.3</v>
      </c>
      <c r="N116" s="23">
        <v>66.010000000000005</v>
      </c>
      <c r="O116" s="23">
        <v>10.36</v>
      </c>
      <c r="P116" s="23">
        <v>0.1</v>
      </c>
    </row>
    <row r="117" spans="1:16" ht="21.75" customHeight="1" x14ac:dyDescent="0.25">
      <c r="A117" s="25" t="s">
        <v>37</v>
      </c>
      <c r="B117" s="25"/>
      <c r="C117" s="29" t="s">
        <v>33</v>
      </c>
      <c r="D117" s="27">
        <v>90</v>
      </c>
      <c r="E117" s="23">
        <v>5.7</v>
      </c>
      <c r="F117" s="23">
        <v>0.6</v>
      </c>
      <c r="G117" s="23">
        <v>36.9</v>
      </c>
      <c r="H117" s="23">
        <v>154.4</v>
      </c>
      <c r="I117" s="23">
        <v>0.08</v>
      </c>
      <c r="J117" s="23">
        <v>0</v>
      </c>
      <c r="K117" s="23">
        <v>0.83</v>
      </c>
      <c r="L117" s="23">
        <v>0</v>
      </c>
      <c r="M117" s="23">
        <v>10.5</v>
      </c>
      <c r="N117" s="23">
        <v>58.5</v>
      </c>
      <c r="O117" s="23">
        <v>12.6</v>
      </c>
      <c r="P117" s="23">
        <v>1</v>
      </c>
    </row>
    <row r="118" spans="1:16" ht="21.75" customHeight="1" x14ac:dyDescent="0.25">
      <c r="A118" s="25">
        <v>96</v>
      </c>
      <c r="B118" s="25"/>
      <c r="C118" s="29" t="s">
        <v>95</v>
      </c>
      <c r="D118" s="27">
        <v>20</v>
      </c>
      <c r="E118" s="23">
        <v>0.16</v>
      </c>
      <c r="F118" s="23">
        <v>14.31</v>
      </c>
      <c r="G118" s="23">
        <v>0.26</v>
      </c>
      <c r="H118" s="23">
        <v>129.4</v>
      </c>
      <c r="I118" s="23">
        <v>0.2</v>
      </c>
      <c r="J118" s="23">
        <v>0</v>
      </c>
      <c r="K118" s="23">
        <v>0.2</v>
      </c>
      <c r="L118" s="23">
        <v>0.08</v>
      </c>
      <c r="M118" s="23">
        <v>4.8</v>
      </c>
      <c r="N118" s="23">
        <v>6</v>
      </c>
      <c r="O118" s="23">
        <v>0</v>
      </c>
      <c r="P118" s="23">
        <v>0.04</v>
      </c>
    </row>
    <row r="119" spans="1:16" ht="21.75" customHeight="1" x14ac:dyDescent="0.25">
      <c r="A119" s="25"/>
      <c r="B119" s="25"/>
      <c r="C119" s="29" t="s">
        <v>34</v>
      </c>
      <c r="D119" s="27"/>
      <c r="E119" s="23">
        <f>SUM(E114:E118)</f>
        <v>33.89</v>
      </c>
      <c r="F119" s="23">
        <f t="shared" ref="F119:P119" si="18">SUM(F114:F118)</f>
        <v>63.800000000000004</v>
      </c>
      <c r="G119" s="23">
        <f t="shared" si="18"/>
        <v>61.8</v>
      </c>
      <c r="H119" s="23">
        <f t="shared" si="18"/>
        <v>938.8</v>
      </c>
      <c r="I119" s="23">
        <f t="shared" si="18"/>
        <v>0.39</v>
      </c>
      <c r="J119" s="23">
        <f t="shared" si="18"/>
        <v>0.86999999999999988</v>
      </c>
      <c r="K119" s="23">
        <f t="shared" si="18"/>
        <v>3.9200000000000004</v>
      </c>
      <c r="L119" s="23">
        <f t="shared" si="18"/>
        <v>0.1</v>
      </c>
      <c r="M119" s="23">
        <f t="shared" si="18"/>
        <v>278.72000000000003</v>
      </c>
      <c r="N119" s="23">
        <f t="shared" si="18"/>
        <v>512.59999999999991</v>
      </c>
      <c r="O119" s="23">
        <f t="shared" si="18"/>
        <v>57.56</v>
      </c>
      <c r="P119" s="23">
        <f t="shared" si="18"/>
        <v>14.19</v>
      </c>
    </row>
    <row r="120" spans="1:16" ht="21.75" customHeight="1" x14ac:dyDescent="0.25">
      <c r="A120" s="70" t="s">
        <v>10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</row>
    <row r="121" spans="1:16" ht="21.75" customHeight="1" x14ac:dyDescent="0.25">
      <c r="A121" s="25">
        <v>84</v>
      </c>
      <c r="B121" s="25"/>
      <c r="C121" s="29" t="s">
        <v>221</v>
      </c>
      <c r="D121" s="30" t="s">
        <v>31</v>
      </c>
      <c r="E121" s="31">
        <v>2.68</v>
      </c>
      <c r="F121" s="31">
        <v>10.16</v>
      </c>
      <c r="G121" s="31">
        <v>6.12</v>
      </c>
      <c r="H121" s="31">
        <v>126</v>
      </c>
      <c r="I121" s="31">
        <v>0.09</v>
      </c>
      <c r="J121" s="31">
        <v>9.1</v>
      </c>
      <c r="K121" s="31">
        <v>4.59</v>
      </c>
      <c r="L121" s="31">
        <v>0</v>
      </c>
      <c r="M121" s="31">
        <v>19.079999999999998</v>
      </c>
      <c r="N121" s="31">
        <v>56.1</v>
      </c>
      <c r="O121" s="31">
        <v>18.55</v>
      </c>
      <c r="P121" s="31">
        <v>0.64</v>
      </c>
    </row>
    <row r="122" spans="1:16" ht="31.5" customHeight="1" x14ac:dyDescent="0.25">
      <c r="A122" s="25">
        <v>34</v>
      </c>
      <c r="B122" s="25"/>
      <c r="C122" s="29" t="s">
        <v>308</v>
      </c>
      <c r="D122" s="26" t="s">
        <v>224</v>
      </c>
      <c r="E122" s="23">
        <v>2.5499999999999998</v>
      </c>
      <c r="F122" s="23">
        <v>5.08</v>
      </c>
      <c r="G122" s="23">
        <v>22.59</v>
      </c>
      <c r="H122" s="23">
        <v>135</v>
      </c>
      <c r="I122" s="23">
        <v>0.16</v>
      </c>
      <c r="J122" s="23">
        <v>8.31</v>
      </c>
      <c r="K122" s="23">
        <v>0.25</v>
      </c>
      <c r="L122" s="23">
        <v>0.03</v>
      </c>
      <c r="M122" s="23">
        <v>33.67</v>
      </c>
      <c r="N122" s="23">
        <v>87.42</v>
      </c>
      <c r="O122" s="23">
        <v>29.41</v>
      </c>
      <c r="P122" s="23">
        <v>1.19</v>
      </c>
    </row>
    <row r="123" spans="1:16" ht="21.75" customHeight="1" x14ac:dyDescent="0.25">
      <c r="A123" s="25">
        <v>29</v>
      </c>
      <c r="B123" s="25"/>
      <c r="C123" s="29" t="s">
        <v>222</v>
      </c>
      <c r="D123" s="27">
        <v>100</v>
      </c>
      <c r="E123" s="23">
        <v>18.78</v>
      </c>
      <c r="F123" s="23">
        <v>18.13</v>
      </c>
      <c r="G123" s="23">
        <v>16.010000000000002</v>
      </c>
      <c r="H123" s="23">
        <v>276</v>
      </c>
      <c r="I123" s="23">
        <v>0.08</v>
      </c>
      <c r="J123" s="23">
        <v>0.35</v>
      </c>
      <c r="K123" s="23">
        <v>0.48</v>
      </c>
      <c r="L123" s="23">
        <v>0.02</v>
      </c>
      <c r="M123" s="23">
        <v>40.89</v>
      </c>
      <c r="N123" s="23">
        <v>187.61</v>
      </c>
      <c r="O123" s="23">
        <v>31.72</v>
      </c>
      <c r="P123" s="35">
        <v>1.28</v>
      </c>
    </row>
    <row r="124" spans="1:16" ht="21.75" customHeight="1" x14ac:dyDescent="0.25">
      <c r="A124" s="25">
        <v>100</v>
      </c>
      <c r="B124" s="25"/>
      <c r="C124" s="29" t="s">
        <v>207</v>
      </c>
      <c r="D124" s="27">
        <v>30</v>
      </c>
      <c r="E124" s="23">
        <v>0.55000000000000004</v>
      </c>
      <c r="F124" s="23">
        <v>1.5</v>
      </c>
      <c r="G124" s="23">
        <v>3.19</v>
      </c>
      <c r="H124" s="23">
        <v>29</v>
      </c>
      <c r="I124" s="23">
        <v>0.01</v>
      </c>
      <c r="J124" s="23">
        <v>0.64</v>
      </c>
      <c r="K124" s="23">
        <v>0.09</v>
      </c>
      <c r="L124" s="23">
        <v>0.01</v>
      </c>
      <c r="M124" s="23">
        <v>5.37</v>
      </c>
      <c r="N124" s="23">
        <v>9.65</v>
      </c>
      <c r="O124" s="23">
        <v>4.2</v>
      </c>
      <c r="P124" s="23">
        <v>0.16</v>
      </c>
    </row>
    <row r="125" spans="1:16" ht="21.75" customHeight="1" x14ac:dyDescent="0.25">
      <c r="A125" s="25">
        <v>10</v>
      </c>
      <c r="B125" s="25"/>
      <c r="C125" s="29" t="s">
        <v>223</v>
      </c>
      <c r="D125" s="27">
        <v>180</v>
      </c>
      <c r="E125" s="23">
        <v>3.82</v>
      </c>
      <c r="F125" s="23">
        <v>8.1999999999999993</v>
      </c>
      <c r="G125" s="23">
        <v>15.6</v>
      </c>
      <c r="H125" s="23">
        <v>160.19999999999999</v>
      </c>
      <c r="I125" s="32">
        <v>0.06</v>
      </c>
      <c r="J125" s="33">
        <v>29.81</v>
      </c>
      <c r="K125" s="33">
        <v>3.7</v>
      </c>
      <c r="L125" s="23">
        <v>0.06</v>
      </c>
      <c r="M125" s="23">
        <v>97.81</v>
      </c>
      <c r="N125" s="23">
        <v>74.14</v>
      </c>
      <c r="O125" s="34">
        <v>39.07</v>
      </c>
      <c r="P125" s="23">
        <v>1.52</v>
      </c>
    </row>
    <row r="126" spans="1:16" ht="21.75" customHeight="1" x14ac:dyDescent="0.25">
      <c r="A126" s="25">
        <v>56</v>
      </c>
      <c r="B126" s="25"/>
      <c r="C126" s="54" t="s">
        <v>42</v>
      </c>
      <c r="D126" s="27">
        <v>200</v>
      </c>
      <c r="E126" s="23">
        <v>0.55000000000000004</v>
      </c>
      <c r="F126" s="23">
        <v>0</v>
      </c>
      <c r="G126" s="23">
        <v>26.12</v>
      </c>
      <c r="H126" s="23">
        <v>107</v>
      </c>
      <c r="I126" s="23">
        <v>0</v>
      </c>
      <c r="J126" s="23">
        <v>0.5</v>
      </c>
      <c r="K126" s="23">
        <v>0.1</v>
      </c>
      <c r="L126" s="23">
        <v>0</v>
      </c>
      <c r="M126" s="23">
        <v>55.8</v>
      </c>
      <c r="N126" s="23">
        <v>19.25</v>
      </c>
      <c r="O126" s="23">
        <v>7.5</v>
      </c>
      <c r="P126" s="23">
        <v>1.54</v>
      </c>
    </row>
    <row r="127" spans="1:16" ht="21.75" customHeight="1" x14ac:dyDescent="0.25">
      <c r="A127" s="25" t="s">
        <v>37</v>
      </c>
      <c r="B127" s="25"/>
      <c r="C127" s="29" t="s">
        <v>33</v>
      </c>
      <c r="D127" s="27">
        <v>100</v>
      </c>
      <c r="E127" s="23">
        <v>7.6</v>
      </c>
      <c r="F127" s="23">
        <v>0.8</v>
      </c>
      <c r="G127" s="23">
        <v>49.2</v>
      </c>
      <c r="H127" s="23">
        <v>211.67</v>
      </c>
      <c r="I127" s="23">
        <v>0.11</v>
      </c>
      <c r="J127" s="23">
        <v>0</v>
      </c>
      <c r="K127" s="23">
        <v>1.1000000000000001</v>
      </c>
      <c r="L127" s="23">
        <v>0</v>
      </c>
      <c r="M127" s="23">
        <v>14</v>
      </c>
      <c r="N127" s="23">
        <v>65</v>
      </c>
      <c r="O127" s="23">
        <v>14</v>
      </c>
      <c r="P127" s="23">
        <v>1.1000000000000001</v>
      </c>
    </row>
    <row r="128" spans="1:16" ht="21.75" customHeight="1" x14ac:dyDescent="0.25">
      <c r="A128" s="25" t="s">
        <v>37</v>
      </c>
      <c r="B128" s="25"/>
      <c r="C128" s="29" t="s">
        <v>9</v>
      </c>
      <c r="D128" s="27">
        <v>100</v>
      </c>
      <c r="E128" s="23">
        <v>8.6</v>
      </c>
      <c r="F128" s="23">
        <v>1.4</v>
      </c>
      <c r="G128" s="23">
        <v>45.11</v>
      </c>
      <c r="H128" s="23">
        <v>205.89</v>
      </c>
      <c r="I128" s="23">
        <v>0.21</v>
      </c>
      <c r="J128" s="23">
        <v>0</v>
      </c>
      <c r="K128" s="23">
        <v>2.11</v>
      </c>
      <c r="L128" s="23">
        <v>0</v>
      </c>
      <c r="M128" s="23">
        <v>34</v>
      </c>
      <c r="N128" s="23">
        <v>199</v>
      </c>
      <c r="O128" s="23">
        <v>55</v>
      </c>
      <c r="P128" s="23">
        <v>3.2</v>
      </c>
    </row>
    <row r="129" spans="1:16" ht="21.75" customHeight="1" x14ac:dyDescent="0.25">
      <c r="A129" s="25"/>
      <c r="B129" s="25"/>
      <c r="C129" s="29" t="s">
        <v>34</v>
      </c>
      <c r="D129" s="27"/>
      <c r="E129" s="23">
        <f>E121+E122+E123+E124+E125+E126+E127+E128</f>
        <v>45.13</v>
      </c>
      <c r="F129" s="23">
        <f t="shared" ref="F129:P129" si="19">F121+F122+F123+F124+F125+F126+F127+F128</f>
        <v>45.269999999999989</v>
      </c>
      <c r="G129" s="23">
        <f t="shared" si="19"/>
        <v>183.94</v>
      </c>
      <c r="H129" s="23">
        <f t="shared" si="19"/>
        <v>1250.7600000000002</v>
      </c>
      <c r="I129" s="23">
        <f t="shared" si="19"/>
        <v>0.72</v>
      </c>
      <c r="J129" s="23">
        <f t="shared" si="19"/>
        <v>48.71</v>
      </c>
      <c r="K129" s="23">
        <f t="shared" si="19"/>
        <v>12.419999999999998</v>
      </c>
      <c r="L129" s="23">
        <f t="shared" si="19"/>
        <v>0.12</v>
      </c>
      <c r="M129" s="23">
        <f t="shared" si="19"/>
        <v>300.62</v>
      </c>
      <c r="N129" s="23">
        <f t="shared" si="19"/>
        <v>698.17</v>
      </c>
      <c r="O129" s="23">
        <f t="shared" si="19"/>
        <v>199.45000000000002</v>
      </c>
      <c r="P129" s="23">
        <f t="shared" si="19"/>
        <v>10.630000000000003</v>
      </c>
    </row>
    <row r="130" spans="1:16" ht="21.75" customHeight="1" x14ac:dyDescent="0.25">
      <c r="A130" s="69" t="s">
        <v>196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</row>
    <row r="131" spans="1:16" ht="21.75" customHeight="1" x14ac:dyDescent="0.25">
      <c r="A131" s="25" t="s">
        <v>37</v>
      </c>
      <c r="B131" s="25"/>
      <c r="C131" s="29" t="s">
        <v>238</v>
      </c>
      <c r="D131" s="27">
        <v>120</v>
      </c>
      <c r="E131" s="23">
        <v>0.48</v>
      </c>
      <c r="F131" s="23">
        <v>0.48</v>
      </c>
      <c r="G131" s="23">
        <v>11.76</v>
      </c>
      <c r="H131" s="23">
        <v>56.4</v>
      </c>
      <c r="I131" s="23">
        <v>0.04</v>
      </c>
      <c r="J131" s="23">
        <v>12</v>
      </c>
      <c r="K131" s="23">
        <v>0.24</v>
      </c>
      <c r="L131" s="23">
        <v>0</v>
      </c>
      <c r="M131" s="23">
        <v>19.22</v>
      </c>
      <c r="N131" s="23">
        <v>13.2</v>
      </c>
      <c r="O131" s="23">
        <v>10.8</v>
      </c>
      <c r="P131" s="23">
        <v>2.64</v>
      </c>
    </row>
    <row r="132" spans="1:16" ht="21.75" customHeight="1" x14ac:dyDescent="0.25">
      <c r="A132" s="25"/>
      <c r="B132" s="25"/>
      <c r="C132" s="29" t="s">
        <v>179</v>
      </c>
      <c r="D132" s="26"/>
      <c r="E132" s="23">
        <f>E131</f>
        <v>0.48</v>
      </c>
      <c r="F132" s="23">
        <f t="shared" ref="F132:P132" si="20">F131</f>
        <v>0.48</v>
      </c>
      <c r="G132" s="23">
        <f t="shared" si="20"/>
        <v>11.76</v>
      </c>
      <c r="H132" s="23">
        <f t="shared" si="20"/>
        <v>56.4</v>
      </c>
      <c r="I132" s="23">
        <f t="shared" si="20"/>
        <v>0.04</v>
      </c>
      <c r="J132" s="23">
        <f t="shared" si="20"/>
        <v>12</v>
      </c>
      <c r="K132" s="23">
        <f t="shared" si="20"/>
        <v>0.24</v>
      </c>
      <c r="L132" s="23">
        <f t="shared" si="20"/>
        <v>0</v>
      </c>
      <c r="M132" s="23">
        <f t="shared" si="20"/>
        <v>19.22</v>
      </c>
      <c r="N132" s="23">
        <f t="shared" si="20"/>
        <v>13.2</v>
      </c>
      <c r="O132" s="23">
        <f t="shared" si="20"/>
        <v>10.8</v>
      </c>
      <c r="P132" s="23">
        <f t="shared" si="20"/>
        <v>2.64</v>
      </c>
    </row>
    <row r="133" spans="1:16" s="28" customFormat="1" ht="21.75" customHeight="1" x14ac:dyDescent="0.25">
      <c r="A133" s="69" t="s">
        <v>35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</row>
    <row r="134" spans="1:16" ht="21.75" customHeight="1" x14ac:dyDescent="0.25">
      <c r="A134" s="25">
        <v>57</v>
      </c>
      <c r="B134" s="25"/>
      <c r="C134" s="29" t="s">
        <v>225</v>
      </c>
      <c r="D134" s="26" t="s">
        <v>31</v>
      </c>
      <c r="E134" s="23">
        <v>8.7200000000000006</v>
      </c>
      <c r="F134" s="23">
        <v>11.13</v>
      </c>
      <c r="G134" s="23">
        <v>3.79</v>
      </c>
      <c r="H134" s="23">
        <v>152</v>
      </c>
      <c r="I134" s="23">
        <v>0.02</v>
      </c>
      <c r="J134" s="23">
        <v>1.44</v>
      </c>
      <c r="K134" s="23">
        <v>0.33</v>
      </c>
      <c r="L134" s="23">
        <v>0</v>
      </c>
      <c r="M134" s="23">
        <v>12.37</v>
      </c>
      <c r="N134" s="23">
        <v>97.59</v>
      </c>
      <c r="O134" s="23">
        <v>14.59</v>
      </c>
      <c r="P134" s="23">
        <v>1.45</v>
      </c>
    </row>
    <row r="135" spans="1:16" ht="21.75" customHeight="1" x14ac:dyDescent="0.25">
      <c r="A135" s="36">
        <v>51</v>
      </c>
      <c r="B135" s="36"/>
      <c r="C135" s="29" t="s">
        <v>226</v>
      </c>
      <c r="D135" s="27">
        <v>210</v>
      </c>
      <c r="E135" s="23">
        <v>11.59</v>
      </c>
      <c r="F135" s="23">
        <v>12.71</v>
      </c>
      <c r="G135" s="23">
        <v>56.88</v>
      </c>
      <c r="H135" s="23">
        <v>392</v>
      </c>
      <c r="I135" s="23">
        <v>0.08</v>
      </c>
      <c r="J135" s="23">
        <v>0</v>
      </c>
      <c r="K135" s="23">
        <v>0.68</v>
      </c>
      <c r="L135" s="23">
        <v>0.03</v>
      </c>
      <c r="M135" s="23">
        <v>32.29</v>
      </c>
      <c r="N135" s="23">
        <v>277.32</v>
      </c>
      <c r="O135" s="23">
        <v>183.74</v>
      </c>
      <c r="P135" s="23">
        <v>6.25</v>
      </c>
    </row>
    <row r="136" spans="1:16" ht="21.75" customHeight="1" x14ac:dyDescent="0.25">
      <c r="A136" s="25">
        <v>68</v>
      </c>
      <c r="B136" s="25"/>
      <c r="C136" s="29" t="s">
        <v>227</v>
      </c>
      <c r="D136" s="27">
        <v>200</v>
      </c>
      <c r="E136" s="23">
        <v>0.05</v>
      </c>
      <c r="F136" s="23">
        <v>0</v>
      </c>
      <c r="G136" s="23">
        <v>15.12</v>
      </c>
      <c r="H136" s="23">
        <v>60</v>
      </c>
      <c r="I136" s="23">
        <v>0</v>
      </c>
      <c r="J136" s="23">
        <v>2</v>
      </c>
      <c r="K136" s="23">
        <v>0.02</v>
      </c>
      <c r="L136" s="23">
        <v>0</v>
      </c>
      <c r="M136" s="23">
        <v>2.48</v>
      </c>
      <c r="N136" s="23">
        <v>1.41</v>
      </c>
      <c r="O136" s="23">
        <v>0.76</v>
      </c>
      <c r="P136" s="23">
        <v>0.1</v>
      </c>
    </row>
    <row r="137" spans="1:16" ht="21.75" customHeight="1" x14ac:dyDescent="0.25">
      <c r="A137" s="25" t="s">
        <v>37</v>
      </c>
      <c r="B137" s="25"/>
      <c r="C137" s="29" t="s">
        <v>33</v>
      </c>
      <c r="D137" s="27">
        <v>90</v>
      </c>
      <c r="E137" s="23">
        <v>5.7</v>
      </c>
      <c r="F137" s="23">
        <v>0.6</v>
      </c>
      <c r="G137" s="23">
        <v>36.9</v>
      </c>
      <c r="H137" s="23">
        <v>154.4</v>
      </c>
      <c r="I137" s="23">
        <v>0.08</v>
      </c>
      <c r="J137" s="23">
        <v>0</v>
      </c>
      <c r="K137" s="23">
        <v>0.83</v>
      </c>
      <c r="L137" s="23">
        <v>0</v>
      </c>
      <c r="M137" s="23">
        <v>10.5</v>
      </c>
      <c r="N137" s="23">
        <v>58.5</v>
      </c>
      <c r="O137" s="23">
        <v>12.6</v>
      </c>
      <c r="P137" s="23">
        <v>1</v>
      </c>
    </row>
    <row r="138" spans="1:16" ht="21.75" customHeight="1" x14ac:dyDescent="0.25">
      <c r="A138" s="25" t="s">
        <v>37</v>
      </c>
      <c r="B138" s="25"/>
      <c r="C138" s="29" t="s">
        <v>217</v>
      </c>
      <c r="D138" s="26" t="s">
        <v>228</v>
      </c>
      <c r="E138" s="23">
        <v>6.02</v>
      </c>
      <c r="F138" s="23">
        <v>0.98</v>
      </c>
      <c r="G138" s="23">
        <v>31.57</v>
      </c>
      <c r="H138" s="23">
        <v>144</v>
      </c>
      <c r="I138" s="23">
        <v>0.15</v>
      </c>
      <c r="J138" s="23">
        <v>0</v>
      </c>
      <c r="K138" s="23">
        <v>1.47</v>
      </c>
      <c r="L138" s="23">
        <v>0</v>
      </c>
      <c r="M138" s="23">
        <v>23.8</v>
      </c>
      <c r="N138" s="23">
        <v>139.30000000000001</v>
      </c>
      <c r="O138" s="23">
        <v>38.5</v>
      </c>
      <c r="P138" s="23">
        <v>2.2400000000000002</v>
      </c>
    </row>
    <row r="139" spans="1:16" ht="21.75" customHeight="1" x14ac:dyDescent="0.25">
      <c r="A139" s="25"/>
      <c r="B139" s="25"/>
      <c r="C139" s="29" t="s">
        <v>179</v>
      </c>
      <c r="D139" s="26"/>
      <c r="E139" s="23">
        <f t="shared" ref="E139:P139" si="21">E134+E135+E136+E137+E138</f>
        <v>32.08</v>
      </c>
      <c r="F139" s="23">
        <f t="shared" si="21"/>
        <v>25.420000000000005</v>
      </c>
      <c r="G139" s="23">
        <f t="shared" si="21"/>
        <v>144.26</v>
      </c>
      <c r="H139" s="23">
        <f t="shared" si="21"/>
        <v>902.4</v>
      </c>
      <c r="I139" s="23">
        <f t="shared" si="21"/>
        <v>0.32999999999999996</v>
      </c>
      <c r="J139" s="23">
        <f t="shared" si="21"/>
        <v>3.44</v>
      </c>
      <c r="K139" s="23">
        <f t="shared" si="21"/>
        <v>3.33</v>
      </c>
      <c r="L139" s="23">
        <f t="shared" si="21"/>
        <v>0.03</v>
      </c>
      <c r="M139" s="23">
        <f t="shared" si="21"/>
        <v>81.44</v>
      </c>
      <c r="N139" s="23">
        <f t="shared" si="21"/>
        <v>574.12</v>
      </c>
      <c r="O139" s="23">
        <f t="shared" si="21"/>
        <v>250.19</v>
      </c>
      <c r="P139" s="23">
        <f t="shared" si="21"/>
        <v>11.040000000000001</v>
      </c>
    </row>
    <row r="140" spans="1:16" ht="21.75" customHeight="1" x14ac:dyDescent="0.25">
      <c r="A140" s="69" t="s">
        <v>301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</row>
    <row r="141" spans="1:16" ht="21.75" customHeight="1" x14ac:dyDescent="0.25">
      <c r="A141" s="25">
        <v>105</v>
      </c>
      <c r="B141" s="25"/>
      <c r="C141" s="29" t="s">
        <v>205</v>
      </c>
      <c r="D141" s="26" t="s">
        <v>30</v>
      </c>
      <c r="E141" s="23">
        <v>5.8</v>
      </c>
      <c r="F141" s="23">
        <v>5</v>
      </c>
      <c r="G141" s="23">
        <v>8</v>
      </c>
      <c r="H141" s="23">
        <v>106</v>
      </c>
      <c r="I141" s="23">
        <v>0.09</v>
      </c>
      <c r="J141" s="23">
        <v>1.4</v>
      </c>
      <c r="K141" s="23">
        <v>0</v>
      </c>
      <c r="L141" s="23">
        <v>0.03</v>
      </c>
      <c r="M141" s="23">
        <v>270</v>
      </c>
      <c r="N141" s="23">
        <v>180</v>
      </c>
      <c r="O141" s="23">
        <v>28</v>
      </c>
      <c r="P141" s="23">
        <v>0.2</v>
      </c>
    </row>
    <row r="142" spans="1:16" ht="23.25" customHeight="1" x14ac:dyDescent="0.25">
      <c r="A142" s="25">
        <v>86</v>
      </c>
      <c r="B142" s="25"/>
      <c r="C142" s="29" t="s">
        <v>302</v>
      </c>
      <c r="D142" s="30">
        <v>80</v>
      </c>
      <c r="E142" s="31">
        <v>5.2</v>
      </c>
      <c r="F142" s="31">
        <v>4.53</v>
      </c>
      <c r="G142" s="31">
        <v>58.71</v>
      </c>
      <c r="H142" s="31">
        <v>293</v>
      </c>
      <c r="I142" s="31">
        <v>0.08</v>
      </c>
      <c r="J142" s="31">
        <v>7.0000000000000007E-2</v>
      </c>
      <c r="K142" s="31">
        <v>1.28</v>
      </c>
      <c r="L142" s="31">
        <v>0.03</v>
      </c>
      <c r="M142" s="31">
        <v>15.39</v>
      </c>
      <c r="N142" s="31">
        <v>55.8</v>
      </c>
      <c r="O142" s="31">
        <v>11.43</v>
      </c>
      <c r="P142" s="31">
        <v>1.07</v>
      </c>
    </row>
    <row r="143" spans="1:16" ht="21.75" customHeight="1" x14ac:dyDescent="0.25">
      <c r="A143" s="25"/>
      <c r="B143" s="25"/>
      <c r="C143" s="29" t="s">
        <v>179</v>
      </c>
      <c r="D143" s="26"/>
      <c r="E143" s="23">
        <f t="shared" ref="E143:P143" si="22">E141+E142</f>
        <v>11</v>
      </c>
      <c r="F143" s="23">
        <f t="shared" si="22"/>
        <v>9.5300000000000011</v>
      </c>
      <c r="G143" s="23">
        <f t="shared" si="22"/>
        <v>66.710000000000008</v>
      </c>
      <c r="H143" s="23">
        <f t="shared" si="22"/>
        <v>399</v>
      </c>
      <c r="I143" s="23">
        <f t="shared" si="22"/>
        <v>0.16999999999999998</v>
      </c>
      <c r="J143" s="23">
        <f t="shared" si="22"/>
        <v>1.47</v>
      </c>
      <c r="K143" s="23">
        <f t="shared" si="22"/>
        <v>1.28</v>
      </c>
      <c r="L143" s="23">
        <f t="shared" si="22"/>
        <v>0.06</v>
      </c>
      <c r="M143" s="23">
        <f t="shared" si="22"/>
        <v>285.39</v>
      </c>
      <c r="N143" s="23">
        <f t="shared" si="22"/>
        <v>235.8</v>
      </c>
      <c r="O143" s="23">
        <f t="shared" si="22"/>
        <v>39.43</v>
      </c>
      <c r="P143" s="23">
        <f t="shared" si="22"/>
        <v>1.27</v>
      </c>
    </row>
    <row r="144" spans="1:16" ht="21.75" customHeight="1" x14ac:dyDescent="0.25">
      <c r="A144" s="25"/>
      <c r="B144" s="25"/>
      <c r="C144" s="29"/>
      <c r="D144" s="26"/>
      <c r="E144" s="23" t="s">
        <v>1</v>
      </c>
      <c r="F144" s="23" t="s">
        <v>2</v>
      </c>
      <c r="G144" s="23" t="s">
        <v>3</v>
      </c>
      <c r="H144" s="23" t="s">
        <v>4</v>
      </c>
      <c r="I144" s="23" t="s">
        <v>32</v>
      </c>
      <c r="J144" s="23" t="s">
        <v>6</v>
      </c>
      <c r="K144" s="23" t="s">
        <v>44</v>
      </c>
      <c r="L144" s="23" t="s">
        <v>26</v>
      </c>
      <c r="M144" s="23" t="s">
        <v>27</v>
      </c>
      <c r="N144" s="23" t="s">
        <v>28</v>
      </c>
      <c r="O144" s="23" t="s">
        <v>29</v>
      </c>
      <c r="P144" s="23" t="s">
        <v>5</v>
      </c>
    </row>
    <row r="145" spans="1:16" ht="21.75" customHeight="1" x14ac:dyDescent="0.25">
      <c r="A145" s="50"/>
      <c r="B145" s="50"/>
      <c r="C145" s="51" t="s">
        <v>86</v>
      </c>
      <c r="D145" s="52"/>
      <c r="E145" s="53">
        <f>E119+E129+E132+E139+E143</f>
        <v>122.58000000000001</v>
      </c>
      <c r="F145" s="53">
        <f t="shared" ref="F145:P145" si="23">F119+F129+F132+F139+F143</f>
        <v>144.5</v>
      </c>
      <c r="G145" s="53">
        <f t="shared" si="23"/>
        <v>468.47</v>
      </c>
      <c r="H145" s="53">
        <f t="shared" si="23"/>
        <v>3547.3600000000006</v>
      </c>
      <c r="I145" s="53">
        <f t="shared" si="23"/>
        <v>1.65</v>
      </c>
      <c r="J145" s="53">
        <f t="shared" si="23"/>
        <v>66.489999999999995</v>
      </c>
      <c r="K145" s="53">
        <f t="shared" si="23"/>
        <v>21.189999999999998</v>
      </c>
      <c r="L145" s="53">
        <f t="shared" si="23"/>
        <v>0.31</v>
      </c>
      <c r="M145" s="53">
        <f t="shared" si="23"/>
        <v>965.39</v>
      </c>
      <c r="N145" s="53">
        <f t="shared" si="23"/>
        <v>2033.89</v>
      </c>
      <c r="O145" s="53">
        <f t="shared" si="23"/>
        <v>557.42999999999995</v>
      </c>
      <c r="P145" s="53">
        <f t="shared" si="23"/>
        <v>39.770000000000003</v>
      </c>
    </row>
    <row r="146" spans="1:16" ht="21.75" customHeight="1" x14ac:dyDescent="0.25">
      <c r="A146" s="70" t="s">
        <v>15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1:16" ht="21.75" customHeight="1" x14ac:dyDescent="0.25">
      <c r="A147" s="71" t="s">
        <v>36</v>
      </c>
      <c r="B147" s="71" t="s">
        <v>166</v>
      </c>
      <c r="C147" s="73" t="s">
        <v>20</v>
      </c>
      <c r="D147" s="74" t="s">
        <v>21</v>
      </c>
      <c r="E147" s="73" t="s">
        <v>22</v>
      </c>
      <c r="F147" s="73"/>
      <c r="G147" s="73"/>
      <c r="H147" s="73" t="s">
        <v>23</v>
      </c>
      <c r="I147" s="73" t="s">
        <v>24</v>
      </c>
      <c r="J147" s="73"/>
      <c r="K147" s="73"/>
      <c r="L147" s="73"/>
      <c r="M147" s="73" t="s">
        <v>25</v>
      </c>
      <c r="N147" s="73"/>
      <c r="O147" s="73"/>
      <c r="P147" s="73"/>
    </row>
    <row r="148" spans="1:16" ht="21.75" customHeight="1" x14ac:dyDescent="0.25">
      <c r="A148" s="71"/>
      <c r="B148" s="71"/>
      <c r="C148" s="73"/>
      <c r="D148" s="74"/>
      <c r="E148" s="23" t="s">
        <v>1</v>
      </c>
      <c r="F148" s="23" t="s">
        <v>2</v>
      </c>
      <c r="G148" s="23" t="s">
        <v>3</v>
      </c>
      <c r="H148" s="73"/>
      <c r="I148" s="23" t="s">
        <v>32</v>
      </c>
      <c r="J148" s="23" t="s">
        <v>6</v>
      </c>
      <c r="K148" s="23" t="s">
        <v>44</v>
      </c>
      <c r="L148" s="23" t="s">
        <v>26</v>
      </c>
      <c r="M148" s="23" t="s">
        <v>27</v>
      </c>
      <c r="N148" s="23" t="s">
        <v>28</v>
      </c>
      <c r="O148" s="23" t="s">
        <v>29</v>
      </c>
      <c r="P148" s="23" t="s">
        <v>5</v>
      </c>
    </row>
    <row r="149" spans="1:16" ht="21.75" customHeight="1" x14ac:dyDescent="0.25">
      <c r="A149" s="71">
        <v>1</v>
      </c>
      <c r="B149" s="71"/>
      <c r="C149" s="27">
        <v>2</v>
      </c>
      <c r="D149" s="26">
        <v>3</v>
      </c>
      <c r="E149" s="27">
        <v>4</v>
      </c>
      <c r="F149" s="27">
        <v>5</v>
      </c>
      <c r="G149" s="27">
        <v>6</v>
      </c>
      <c r="H149" s="27">
        <v>7</v>
      </c>
      <c r="I149" s="27">
        <v>8</v>
      </c>
      <c r="J149" s="27">
        <v>9</v>
      </c>
      <c r="K149" s="27">
        <v>10</v>
      </c>
      <c r="L149" s="27">
        <v>11</v>
      </c>
      <c r="M149" s="27">
        <v>12</v>
      </c>
      <c r="N149" s="27">
        <v>13</v>
      </c>
      <c r="O149" s="27">
        <v>14</v>
      </c>
      <c r="P149" s="27">
        <v>15</v>
      </c>
    </row>
    <row r="150" spans="1:16" ht="21.75" customHeight="1" x14ac:dyDescent="0.25">
      <c r="A150" s="70" t="s">
        <v>7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</row>
    <row r="151" spans="1:16" ht="37.5" customHeight="1" x14ac:dyDescent="0.25">
      <c r="A151" s="25">
        <v>40</v>
      </c>
      <c r="B151" s="25"/>
      <c r="C151" s="29" t="s">
        <v>229</v>
      </c>
      <c r="D151" s="27">
        <v>8.1666666666666661</v>
      </c>
      <c r="E151" s="23">
        <v>36.590000000000003</v>
      </c>
      <c r="F151" s="23">
        <v>54.13</v>
      </c>
      <c r="G151" s="23">
        <v>37.950000000000003</v>
      </c>
      <c r="H151" s="23">
        <v>806</v>
      </c>
      <c r="I151" s="23">
        <v>0.14000000000000001</v>
      </c>
      <c r="J151" s="23">
        <v>74</v>
      </c>
      <c r="K151" s="23">
        <v>1.1499999999999999</v>
      </c>
      <c r="L151" s="23">
        <v>0.02</v>
      </c>
      <c r="M151" s="23">
        <v>415.69</v>
      </c>
      <c r="N151" s="23">
        <v>574.03</v>
      </c>
      <c r="O151" s="23">
        <v>60.33</v>
      </c>
      <c r="P151" s="23">
        <v>1.91</v>
      </c>
    </row>
    <row r="152" spans="1:16" ht="21.75" customHeight="1" x14ac:dyDescent="0.25">
      <c r="A152" s="25">
        <v>2</v>
      </c>
      <c r="B152" s="25"/>
      <c r="C152" s="29" t="s">
        <v>188</v>
      </c>
      <c r="D152" s="27">
        <v>200</v>
      </c>
      <c r="E152" s="23">
        <v>4.3600000000000003</v>
      </c>
      <c r="F152" s="23">
        <v>4.34</v>
      </c>
      <c r="G152" s="23">
        <v>21.11</v>
      </c>
      <c r="H152" s="23">
        <v>133</v>
      </c>
      <c r="I152" s="32">
        <v>0.05</v>
      </c>
      <c r="J152" s="33">
        <v>1.56</v>
      </c>
      <c r="K152" s="33">
        <v>0</v>
      </c>
      <c r="L152" s="23">
        <v>0.04</v>
      </c>
      <c r="M152" s="23">
        <v>230</v>
      </c>
      <c r="N152" s="23">
        <v>108</v>
      </c>
      <c r="O152" s="34">
        <v>16.8</v>
      </c>
      <c r="P152" s="23">
        <v>0.11</v>
      </c>
    </row>
    <row r="153" spans="1:16" ht="21.75" customHeight="1" x14ac:dyDescent="0.25">
      <c r="A153" s="36" t="s">
        <v>37</v>
      </c>
      <c r="B153" s="36"/>
      <c r="C153" s="37" t="s">
        <v>33</v>
      </c>
      <c r="D153" s="38">
        <v>90</v>
      </c>
      <c r="E153" s="35">
        <v>5.7</v>
      </c>
      <c r="F153" s="35">
        <v>0.6</v>
      </c>
      <c r="G153" s="35">
        <v>36.9</v>
      </c>
      <c r="H153" s="35">
        <v>154.4</v>
      </c>
      <c r="I153" s="35">
        <v>0.08</v>
      </c>
      <c r="J153" s="35">
        <v>0</v>
      </c>
      <c r="K153" s="35">
        <v>0.83</v>
      </c>
      <c r="L153" s="35">
        <v>0</v>
      </c>
      <c r="M153" s="35">
        <v>10.5</v>
      </c>
      <c r="N153" s="35">
        <v>58.5</v>
      </c>
      <c r="O153" s="35">
        <v>12.6</v>
      </c>
      <c r="P153" s="35">
        <v>1</v>
      </c>
    </row>
    <row r="154" spans="1:16" ht="21.75" customHeight="1" x14ac:dyDescent="0.25">
      <c r="A154" s="25">
        <v>96</v>
      </c>
      <c r="B154" s="25"/>
      <c r="C154" s="29" t="s">
        <v>95</v>
      </c>
      <c r="D154" s="27">
        <v>20</v>
      </c>
      <c r="E154" s="23">
        <v>0.16</v>
      </c>
      <c r="F154" s="23">
        <v>14.31</v>
      </c>
      <c r="G154" s="23">
        <v>0.26</v>
      </c>
      <c r="H154" s="23">
        <v>129.4</v>
      </c>
      <c r="I154" s="23">
        <v>0.2</v>
      </c>
      <c r="J154" s="23">
        <v>0</v>
      </c>
      <c r="K154" s="23">
        <v>0.2</v>
      </c>
      <c r="L154" s="23">
        <v>0.08</v>
      </c>
      <c r="M154" s="23">
        <v>4.8</v>
      </c>
      <c r="N154" s="23">
        <v>6</v>
      </c>
      <c r="O154" s="23">
        <v>0</v>
      </c>
      <c r="P154" s="23">
        <v>0.04</v>
      </c>
    </row>
    <row r="155" spans="1:16" ht="21.75" customHeight="1" x14ac:dyDescent="0.25">
      <c r="A155" s="25">
        <v>97</v>
      </c>
      <c r="B155" s="25"/>
      <c r="C155" s="29" t="s">
        <v>230</v>
      </c>
      <c r="D155" s="27">
        <v>32</v>
      </c>
      <c r="E155" s="23">
        <v>6.56</v>
      </c>
      <c r="F155" s="23">
        <v>7.36</v>
      </c>
      <c r="G155" s="23">
        <v>0.8</v>
      </c>
      <c r="H155" s="23">
        <v>96</v>
      </c>
      <c r="I155" s="23">
        <v>8.9999999999999993E-3</v>
      </c>
      <c r="J155" s="23">
        <v>0.19</v>
      </c>
      <c r="K155" s="23">
        <v>0.13</v>
      </c>
      <c r="L155" s="23">
        <v>4.8000000000000001E-2</v>
      </c>
      <c r="M155" s="23">
        <v>224</v>
      </c>
      <c r="N155" s="23">
        <v>224</v>
      </c>
      <c r="O155" s="23">
        <v>10.56</v>
      </c>
      <c r="P155" s="23">
        <v>0.26</v>
      </c>
    </row>
    <row r="156" spans="1:16" ht="21.75" customHeight="1" x14ac:dyDescent="0.25">
      <c r="A156" s="25"/>
      <c r="B156" s="25"/>
      <c r="C156" s="29" t="s">
        <v>34</v>
      </c>
      <c r="D156" s="27"/>
      <c r="E156" s="23">
        <f t="shared" ref="E156:P156" si="24">SUM(E151:E155)</f>
        <v>53.370000000000005</v>
      </c>
      <c r="F156" s="23">
        <f t="shared" si="24"/>
        <v>80.739999999999995</v>
      </c>
      <c r="G156" s="23">
        <f t="shared" si="24"/>
        <v>97.02000000000001</v>
      </c>
      <c r="H156" s="23">
        <f t="shared" si="24"/>
        <v>1318.8000000000002</v>
      </c>
      <c r="I156" s="23">
        <f t="shared" si="24"/>
        <v>0.47900000000000004</v>
      </c>
      <c r="J156" s="23">
        <f t="shared" si="24"/>
        <v>75.75</v>
      </c>
      <c r="K156" s="23">
        <f t="shared" si="24"/>
        <v>2.31</v>
      </c>
      <c r="L156" s="23">
        <f t="shared" si="24"/>
        <v>0.188</v>
      </c>
      <c r="M156" s="23">
        <f t="shared" si="24"/>
        <v>884.99</v>
      </c>
      <c r="N156" s="23">
        <f t="shared" si="24"/>
        <v>970.53</v>
      </c>
      <c r="O156" s="23">
        <f t="shared" si="24"/>
        <v>100.28999999999999</v>
      </c>
      <c r="P156" s="23">
        <f t="shared" si="24"/>
        <v>3.3200000000000003</v>
      </c>
    </row>
    <row r="157" spans="1:16" ht="32.25" customHeight="1" x14ac:dyDescent="0.25">
      <c r="A157" s="70" t="s">
        <v>10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</row>
    <row r="158" spans="1:16" ht="32.25" customHeight="1" x14ac:dyDescent="0.25">
      <c r="A158" s="39">
        <v>41</v>
      </c>
      <c r="B158" s="39"/>
      <c r="C158" s="37" t="s">
        <v>231</v>
      </c>
      <c r="D158" s="39">
        <v>150</v>
      </c>
      <c r="E158" s="39">
        <v>2.25</v>
      </c>
      <c r="F158" s="39">
        <v>0.15</v>
      </c>
      <c r="G158" s="39">
        <v>13.5</v>
      </c>
      <c r="H158" s="39">
        <v>63</v>
      </c>
      <c r="I158" s="39">
        <v>0.03</v>
      </c>
      <c r="J158" s="39">
        <v>15</v>
      </c>
      <c r="K158" s="39">
        <v>0.15</v>
      </c>
      <c r="L158" s="39">
        <v>0.02</v>
      </c>
      <c r="M158" s="31">
        <v>55.5</v>
      </c>
      <c r="N158" s="31">
        <v>64.5</v>
      </c>
      <c r="O158" s="31">
        <v>33</v>
      </c>
      <c r="P158" s="31">
        <v>2.1</v>
      </c>
    </row>
    <row r="159" spans="1:16" ht="32.25" customHeight="1" x14ac:dyDescent="0.25">
      <c r="A159" s="39">
        <v>42</v>
      </c>
      <c r="B159" s="39"/>
      <c r="C159" s="37" t="s">
        <v>232</v>
      </c>
      <c r="D159" s="39" t="s">
        <v>224</v>
      </c>
      <c r="E159" s="39">
        <v>4.8600000000000003</v>
      </c>
      <c r="F159" s="39">
        <v>9.33</v>
      </c>
      <c r="G159" s="39">
        <v>9.69</v>
      </c>
      <c r="H159" s="39">
        <v>149</v>
      </c>
      <c r="I159" s="39">
        <v>0.08</v>
      </c>
      <c r="J159" s="39">
        <v>21.76</v>
      </c>
      <c r="K159" s="39">
        <v>0.44</v>
      </c>
      <c r="L159" s="39">
        <v>0.02</v>
      </c>
      <c r="M159" s="31">
        <v>55.23</v>
      </c>
      <c r="N159" s="31">
        <v>65.3</v>
      </c>
      <c r="O159" s="31">
        <v>26.67</v>
      </c>
      <c r="P159" s="31">
        <v>0.95</v>
      </c>
    </row>
    <row r="160" spans="1:16" ht="22.5" customHeight="1" x14ac:dyDescent="0.25">
      <c r="A160" s="25">
        <v>43</v>
      </c>
      <c r="B160" s="25"/>
      <c r="C160" s="29" t="s">
        <v>233</v>
      </c>
      <c r="D160" s="26" t="s">
        <v>235</v>
      </c>
      <c r="E160" s="23">
        <v>17.71</v>
      </c>
      <c r="F160" s="23">
        <v>18.010000000000002</v>
      </c>
      <c r="G160" s="23">
        <v>50.75</v>
      </c>
      <c r="H160" s="23">
        <v>420.75</v>
      </c>
      <c r="I160" s="23">
        <v>7.0000000000000007E-2</v>
      </c>
      <c r="J160" s="23">
        <v>6.53</v>
      </c>
      <c r="K160" s="23">
        <v>3.04</v>
      </c>
      <c r="L160" s="23">
        <v>0.08</v>
      </c>
      <c r="M160" s="23">
        <v>4.84</v>
      </c>
      <c r="N160" s="23">
        <v>100.83</v>
      </c>
      <c r="O160" s="23">
        <v>35.840000000000003</v>
      </c>
      <c r="P160" s="23">
        <v>1.1299999999999999</v>
      </c>
    </row>
    <row r="161" spans="1:16" ht="18.75" customHeight="1" x14ac:dyDescent="0.25">
      <c r="A161" s="39">
        <v>90</v>
      </c>
      <c r="B161" s="39"/>
      <c r="C161" s="37" t="s">
        <v>234</v>
      </c>
      <c r="D161" s="30" t="s">
        <v>30</v>
      </c>
      <c r="E161" s="31">
        <v>0</v>
      </c>
      <c r="F161" s="31">
        <v>0</v>
      </c>
      <c r="G161" s="31">
        <v>33.93</v>
      </c>
      <c r="H161" s="31">
        <v>129</v>
      </c>
      <c r="I161" s="31">
        <v>0</v>
      </c>
      <c r="J161" s="31">
        <v>0</v>
      </c>
      <c r="K161" s="31">
        <v>0</v>
      </c>
      <c r="L161" s="31">
        <v>0</v>
      </c>
      <c r="M161" s="31">
        <v>0.68</v>
      </c>
      <c r="N161" s="31">
        <v>0</v>
      </c>
      <c r="O161" s="31">
        <v>0</v>
      </c>
      <c r="P161" s="31">
        <v>0.1</v>
      </c>
    </row>
    <row r="162" spans="1:16" ht="21.75" customHeight="1" x14ac:dyDescent="0.25">
      <c r="A162" s="25" t="s">
        <v>37</v>
      </c>
      <c r="B162" s="25"/>
      <c r="C162" s="29" t="s">
        <v>33</v>
      </c>
      <c r="D162" s="26" t="s">
        <v>31</v>
      </c>
      <c r="E162" s="23">
        <v>7.6</v>
      </c>
      <c r="F162" s="23">
        <v>0.8</v>
      </c>
      <c r="G162" s="23">
        <v>49.2</v>
      </c>
      <c r="H162" s="23">
        <v>211.67</v>
      </c>
      <c r="I162" s="23">
        <v>0.11</v>
      </c>
      <c r="J162" s="23">
        <v>0</v>
      </c>
      <c r="K162" s="23">
        <v>1.1000000000000001</v>
      </c>
      <c r="L162" s="23">
        <v>0</v>
      </c>
      <c r="M162" s="23">
        <v>14</v>
      </c>
      <c r="N162" s="23">
        <v>65</v>
      </c>
      <c r="O162" s="23">
        <v>14</v>
      </c>
      <c r="P162" s="23">
        <v>1.1000000000000001</v>
      </c>
    </row>
    <row r="163" spans="1:16" ht="21.75" customHeight="1" x14ac:dyDescent="0.25">
      <c r="A163" s="25" t="s">
        <v>37</v>
      </c>
      <c r="B163" s="25"/>
      <c r="C163" s="29" t="s">
        <v>217</v>
      </c>
      <c r="D163" s="26" t="s">
        <v>31</v>
      </c>
      <c r="E163" s="23">
        <v>8.6</v>
      </c>
      <c r="F163" s="23">
        <v>1.4</v>
      </c>
      <c r="G163" s="23">
        <v>45.11</v>
      </c>
      <c r="H163" s="23">
        <v>205.89</v>
      </c>
      <c r="I163" s="23">
        <v>0.21</v>
      </c>
      <c r="J163" s="23">
        <v>0</v>
      </c>
      <c r="K163" s="23">
        <v>2.11</v>
      </c>
      <c r="L163" s="23">
        <v>0</v>
      </c>
      <c r="M163" s="23">
        <v>34</v>
      </c>
      <c r="N163" s="23">
        <v>199</v>
      </c>
      <c r="O163" s="23">
        <v>55</v>
      </c>
      <c r="P163" s="23">
        <v>3.2</v>
      </c>
    </row>
    <row r="164" spans="1:16" ht="21.75" customHeight="1" x14ac:dyDescent="0.25">
      <c r="A164" s="25"/>
      <c r="B164" s="25"/>
      <c r="C164" s="29" t="s">
        <v>34</v>
      </c>
      <c r="D164" s="27"/>
      <c r="E164" s="23">
        <f>E158+E159+E160+E161+E162+E163+E16</f>
        <v>44.95</v>
      </c>
      <c r="F164" s="23">
        <f t="shared" ref="F164:P164" si="25">F158+F159+F160+F161+F162+F163</f>
        <v>29.69</v>
      </c>
      <c r="G164" s="23">
        <f t="shared" si="25"/>
        <v>202.18</v>
      </c>
      <c r="H164" s="23">
        <f t="shared" si="25"/>
        <v>1179.31</v>
      </c>
      <c r="I164" s="23">
        <f t="shared" si="25"/>
        <v>0.5</v>
      </c>
      <c r="J164" s="23">
        <f t="shared" si="25"/>
        <v>43.290000000000006</v>
      </c>
      <c r="K164" s="23">
        <f t="shared" si="25"/>
        <v>6.84</v>
      </c>
      <c r="L164" s="23">
        <f t="shared" si="25"/>
        <v>0.12</v>
      </c>
      <c r="M164" s="23">
        <f t="shared" si="25"/>
        <v>164.25</v>
      </c>
      <c r="N164" s="23">
        <f t="shared" si="25"/>
        <v>494.63</v>
      </c>
      <c r="O164" s="23">
        <f t="shared" si="25"/>
        <v>164.51</v>
      </c>
      <c r="P164" s="23">
        <f t="shared" si="25"/>
        <v>8.5799999999999983</v>
      </c>
    </row>
    <row r="165" spans="1:16" ht="21.75" customHeight="1" x14ac:dyDescent="0.25">
      <c r="A165" s="69" t="s">
        <v>196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1:16" ht="21.75" customHeight="1" x14ac:dyDescent="0.25">
      <c r="A166" s="25" t="s">
        <v>37</v>
      </c>
      <c r="B166" s="25"/>
      <c r="C166" s="29" t="s">
        <v>238</v>
      </c>
      <c r="D166" s="27">
        <v>120</v>
      </c>
      <c r="E166" s="23">
        <v>0.48</v>
      </c>
      <c r="F166" s="23">
        <v>0.48</v>
      </c>
      <c r="G166" s="23">
        <v>11.76</v>
      </c>
      <c r="H166" s="23">
        <v>56.4</v>
      </c>
      <c r="I166" s="23">
        <v>0.04</v>
      </c>
      <c r="J166" s="23">
        <v>12</v>
      </c>
      <c r="K166" s="23">
        <v>0.24</v>
      </c>
      <c r="L166" s="23">
        <v>0</v>
      </c>
      <c r="M166" s="23">
        <v>19.22</v>
      </c>
      <c r="N166" s="23">
        <v>13.2</v>
      </c>
      <c r="O166" s="23">
        <v>10.8</v>
      </c>
      <c r="P166" s="23">
        <v>2.64</v>
      </c>
    </row>
    <row r="167" spans="1:16" ht="21.75" customHeight="1" x14ac:dyDescent="0.25">
      <c r="A167" s="25"/>
      <c r="B167" s="25"/>
      <c r="C167" s="29" t="s">
        <v>179</v>
      </c>
      <c r="D167" s="26"/>
      <c r="E167" s="23">
        <f>E166</f>
        <v>0.48</v>
      </c>
      <c r="F167" s="23">
        <f t="shared" ref="F167:P167" si="26">F166</f>
        <v>0.48</v>
      </c>
      <c r="G167" s="23">
        <f t="shared" si="26"/>
        <v>11.76</v>
      </c>
      <c r="H167" s="23">
        <f t="shared" si="26"/>
        <v>56.4</v>
      </c>
      <c r="I167" s="23">
        <f t="shared" si="26"/>
        <v>0.04</v>
      </c>
      <c r="J167" s="23">
        <f t="shared" si="26"/>
        <v>12</v>
      </c>
      <c r="K167" s="23">
        <f t="shared" si="26"/>
        <v>0.24</v>
      </c>
      <c r="L167" s="23">
        <f t="shared" si="26"/>
        <v>0</v>
      </c>
      <c r="M167" s="23">
        <f t="shared" si="26"/>
        <v>19.22</v>
      </c>
      <c r="N167" s="23">
        <f t="shared" si="26"/>
        <v>13.2</v>
      </c>
      <c r="O167" s="23">
        <f t="shared" si="26"/>
        <v>10.8</v>
      </c>
      <c r="P167" s="23">
        <f t="shared" si="26"/>
        <v>2.64</v>
      </c>
    </row>
    <row r="168" spans="1:16" ht="21.75" customHeight="1" x14ac:dyDescent="0.25">
      <c r="A168" s="69" t="s">
        <v>35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  <row r="169" spans="1:16" ht="31.5" customHeight="1" x14ac:dyDescent="0.25">
      <c r="A169" s="25">
        <v>35</v>
      </c>
      <c r="B169" s="25"/>
      <c r="C169" s="29" t="s">
        <v>236</v>
      </c>
      <c r="D169" s="27">
        <v>5</v>
      </c>
      <c r="E169" s="23">
        <v>23.79</v>
      </c>
      <c r="F169" s="23">
        <v>20.81</v>
      </c>
      <c r="G169" s="23">
        <v>2.31</v>
      </c>
      <c r="H169" s="23">
        <v>292</v>
      </c>
      <c r="I169" s="23">
        <v>0.2</v>
      </c>
      <c r="J169" s="23">
        <v>1.26</v>
      </c>
      <c r="K169" s="23">
        <v>1.77</v>
      </c>
      <c r="L169" s="23">
        <v>0</v>
      </c>
      <c r="M169" s="23">
        <v>37.39</v>
      </c>
      <c r="N169" s="23">
        <v>254.2</v>
      </c>
      <c r="O169" s="23">
        <v>37.74</v>
      </c>
      <c r="P169" s="35">
        <v>0.81</v>
      </c>
    </row>
    <row r="170" spans="1:16" ht="21.75" customHeight="1" x14ac:dyDescent="0.25">
      <c r="A170" s="25">
        <v>8</v>
      </c>
      <c r="B170" s="25"/>
      <c r="C170" s="29" t="s">
        <v>237</v>
      </c>
      <c r="D170" s="38">
        <v>195</v>
      </c>
      <c r="E170" s="31">
        <v>4.04</v>
      </c>
      <c r="F170" s="31">
        <v>7.77</v>
      </c>
      <c r="G170" s="31">
        <v>24.5</v>
      </c>
      <c r="H170" s="31">
        <v>206.52</v>
      </c>
      <c r="I170" s="31">
        <v>0.19</v>
      </c>
      <c r="J170" s="31">
        <v>23.89</v>
      </c>
      <c r="K170" s="31">
        <v>0.21</v>
      </c>
      <c r="L170" s="31">
        <v>0.11</v>
      </c>
      <c r="M170" s="31">
        <v>50.12</v>
      </c>
      <c r="N170" s="31">
        <v>111.15</v>
      </c>
      <c r="O170" s="31">
        <v>36.44</v>
      </c>
      <c r="P170" s="44">
        <v>1.37</v>
      </c>
    </row>
    <row r="171" spans="1:16" ht="21.75" customHeight="1" x14ac:dyDescent="0.25">
      <c r="A171" s="25">
        <v>11</v>
      </c>
      <c r="B171" s="25"/>
      <c r="C171" s="29" t="s">
        <v>8</v>
      </c>
      <c r="D171" s="27">
        <v>200</v>
      </c>
      <c r="E171" s="23">
        <v>0.01</v>
      </c>
      <c r="F171" s="23">
        <v>0</v>
      </c>
      <c r="G171" s="23">
        <v>14.97</v>
      </c>
      <c r="H171" s="23">
        <v>58</v>
      </c>
      <c r="I171" s="23">
        <v>0</v>
      </c>
      <c r="J171" s="23">
        <v>0</v>
      </c>
      <c r="K171" s="23">
        <v>0</v>
      </c>
      <c r="L171" s="23">
        <v>0</v>
      </c>
      <c r="M171" s="23">
        <v>25.25</v>
      </c>
      <c r="N171" s="23">
        <v>0.31</v>
      </c>
      <c r="O171" s="23">
        <v>0.16</v>
      </c>
      <c r="P171" s="23">
        <v>7.0000000000000007E-2</v>
      </c>
    </row>
    <row r="172" spans="1:16" ht="21.75" customHeight="1" x14ac:dyDescent="0.25">
      <c r="A172" s="25" t="s">
        <v>37</v>
      </c>
      <c r="B172" s="36"/>
      <c r="C172" s="29" t="s">
        <v>33</v>
      </c>
      <c r="D172" s="27">
        <v>90</v>
      </c>
      <c r="E172" s="23">
        <v>5.7</v>
      </c>
      <c r="F172" s="23">
        <v>0.6</v>
      </c>
      <c r="G172" s="23">
        <v>36.9</v>
      </c>
      <c r="H172" s="23">
        <v>154.4</v>
      </c>
      <c r="I172" s="23">
        <v>0.08</v>
      </c>
      <c r="J172" s="23">
        <v>0</v>
      </c>
      <c r="K172" s="23">
        <v>0.83</v>
      </c>
      <c r="L172" s="23">
        <v>0</v>
      </c>
      <c r="M172" s="23">
        <v>10.5</v>
      </c>
      <c r="N172" s="23">
        <v>58.5</v>
      </c>
      <c r="O172" s="23">
        <v>12.6</v>
      </c>
      <c r="P172" s="23">
        <v>1</v>
      </c>
    </row>
    <row r="173" spans="1:16" ht="21.75" customHeight="1" x14ac:dyDescent="0.25">
      <c r="A173" s="25" t="s">
        <v>37</v>
      </c>
      <c r="B173" s="25"/>
      <c r="C173" s="29" t="s">
        <v>9</v>
      </c>
      <c r="D173" s="27">
        <v>70</v>
      </c>
      <c r="E173" s="23">
        <v>6.02</v>
      </c>
      <c r="F173" s="23">
        <v>0.98</v>
      </c>
      <c r="G173" s="23">
        <v>31.57</v>
      </c>
      <c r="H173" s="23">
        <v>144</v>
      </c>
      <c r="I173" s="23">
        <v>0.15</v>
      </c>
      <c r="J173" s="23">
        <v>0</v>
      </c>
      <c r="K173" s="23">
        <v>1.47</v>
      </c>
      <c r="L173" s="23">
        <v>0</v>
      </c>
      <c r="M173" s="23">
        <v>23.8</v>
      </c>
      <c r="N173" s="23">
        <v>139.30000000000001</v>
      </c>
      <c r="O173" s="23">
        <v>38.5</v>
      </c>
      <c r="P173" s="23">
        <v>2.2400000000000002</v>
      </c>
    </row>
    <row r="174" spans="1:16" ht="21.75" customHeight="1" x14ac:dyDescent="0.25">
      <c r="A174" s="25" t="s">
        <v>37</v>
      </c>
      <c r="B174" s="25"/>
      <c r="C174" s="29" t="s">
        <v>238</v>
      </c>
      <c r="D174" s="27">
        <v>120</v>
      </c>
      <c r="E174" s="23">
        <v>0.48</v>
      </c>
      <c r="F174" s="23">
        <v>0.48</v>
      </c>
      <c r="G174" s="23">
        <v>11.76</v>
      </c>
      <c r="H174" s="23">
        <v>56.4</v>
      </c>
      <c r="I174" s="23">
        <v>0.04</v>
      </c>
      <c r="J174" s="23">
        <v>12</v>
      </c>
      <c r="K174" s="23">
        <v>0.24</v>
      </c>
      <c r="L174" s="23">
        <v>0</v>
      </c>
      <c r="M174" s="23">
        <v>19.22</v>
      </c>
      <c r="N174" s="23">
        <v>13.2</v>
      </c>
      <c r="O174" s="23">
        <v>10.8</v>
      </c>
      <c r="P174" s="23">
        <v>2.64</v>
      </c>
    </row>
    <row r="175" spans="1:16" ht="21.75" customHeight="1" x14ac:dyDescent="0.25">
      <c r="A175" s="25"/>
      <c r="B175" s="25"/>
      <c r="C175" s="29" t="s">
        <v>34</v>
      </c>
      <c r="D175" s="26"/>
      <c r="E175" s="23">
        <f t="shared" ref="E175:P175" si="27">E169+E170+E171+E172+E173+E174</f>
        <v>40.04</v>
      </c>
      <c r="F175" s="23">
        <f t="shared" si="27"/>
        <v>30.64</v>
      </c>
      <c r="G175" s="23">
        <f t="shared" si="27"/>
        <v>122.01</v>
      </c>
      <c r="H175" s="23">
        <f t="shared" si="27"/>
        <v>911.31999999999994</v>
      </c>
      <c r="I175" s="23">
        <f t="shared" si="27"/>
        <v>0.66</v>
      </c>
      <c r="J175" s="23">
        <f t="shared" si="27"/>
        <v>37.150000000000006</v>
      </c>
      <c r="K175" s="23">
        <v>4.5199999999999996</v>
      </c>
      <c r="L175" s="23">
        <f t="shared" si="27"/>
        <v>0.11</v>
      </c>
      <c r="M175" s="23">
        <v>166.26</v>
      </c>
      <c r="N175" s="23">
        <v>576.66</v>
      </c>
      <c r="O175" s="23">
        <f t="shared" si="27"/>
        <v>136.24</v>
      </c>
      <c r="P175" s="23">
        <f t="shared" si="27"/>
        <v>8.1300000000000008</v>
      </c>
    </row>
    <row r="176" spans="1:16" ht="21.75" customHeight="1" x14ac:dyDescent="0.25">
      <c r="A176" s="69" t="s">
        <v>301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</row>
    <row r="177" spans="1:16" ht="21.75" customHeight="1" x14ac:dyDescent="0.25">
      <c r="A177" s="25">
        <v>105</v>
      </c>
      <c r="B177" s="25"/>
      <c r="C177" s="29" t="s">
        <v>205</v>
      </c>
      <c r="D177" s="26" t="s">
        <v>30</v>
      </c>
      <c r="E177" s="23">
        <v>5.8</v>
      </c>
      <c r="F177" s="23">
        <v>5</v>
      </c>
      <c r="G177" s="23">
        <v>8</v>
      </c>
      <c r="H177" s="23">
        <v>106</v>
      </c>
      <c r="I177" s="23">
        <v>0.09</v>
      </c>
      <c r="J177" s="23">
        <v>1.4</v>
      </c>
      <c r="K177" s="23">
        <v>0</v>
      </c>
      <c r="L177" s="23">
        <v>0.03</v>
      </c>
      <c r="M177" s="23">
        <v>270</v>
      </c>
      <c r="N177" s="23">
        <v>180</v>
      </c>
      <c r="O177" s="23">
        <v>28</v>
      </c>
      <c r="P177" s="23">
        <v>0.2</v>
      </c>
    </row>
    <row r="178" spans="1:16" ht="23.25" customHeight="1" x14ac:dyDescent="0.25">
      <c r="A178" s="25">
        <v>86</v>
      </c>
      <c r="B178" s="25"/>
      <c r="C178" s="29" t="s">
        <v>302</v>
      </c>
      <c r="D178" s="30">
        <v>80</v>
      </c>
      <c r="E178" s="31">
        <v>5.2</v>
      </c>
      <c r="F178" s="31">
        <v>4.53</v>
      </c>
      <c r="G178" s="31">
        <v>58.71</v>
      </c>
      <c r="H178" s="31">
        <v>293</v>
      </c>
      <c r="I178" s="31">
        <v>0.08</v>
      </c>
      <c r="J178" s="31">
        <v>7.0000000000000007E-2</v>
      </c>
      <c r="K178" s="31">
        <v>1.28</v>
      </c>
      <c r="L178" s="31">
        <v>0.03</v>
      </c>
      <c r="M178" s="31">
        <v>15.39</v>
      </c>
      <c r="N178" s="31">
        <v>55.8</v>
      </c>
      <c r="O178" s="31">
        <v>11.43</v>
      </c>
      <c r="P178" s="31">
        <v>1.07</v>
      </c>
    </row>
    <row r="179" spans="1:16" ht="21.75" customHeight="1" x14ac:dyDescent="0.25">
      <c r="A179" s="25"/>
      <c r="B179" s="25"/>
      <c r="C179" s="29" t="s">
        <v>179</v>
      </c>
      <c r="D179" s="26"/>
      <c r="E179" s="23">
        <f t="shared" ref="E179:P179" si="28">E177+E178</f>
        <v>11</v>
      </c>
      <c r="F179" s="23">
        <f t="shared" si="28"/>
        <v>9.5300000000000011</v>
      </c>
      <c r="G179" s="23">
        <f t="shared" si="28"/>
        <v>66.710000000000008</v>
      </c>
      <c r="H179" s="23">
        <f t="shared" si="28"/>
        <v>399</v>
      </c>
      <c r="I179" s="23">
        <f t="shared" si="28"/>
        <v>0.16999999999999998</v>
      </c>
      <c r="J179" s="23">
        <f t="shared" si="28"/>
        <v>1.47</v>
      </c>
      <c r="K179" s="23">
        <f t="shared" si="28"/>
        <v>1.28</v>
      </c>
      <c r="L179" s="23">
        <f t="shared" si="28"/>
        <v>0.06</v>
      </c>
      <c r="M179" s="23">
        <f t="shared" si="28"/>
        <v>285.39</v>
      </c>
      <c r="N179" s="23">
        <f t="shared" si="28"/>
        <v>235.8</v>
      </c>
      <c r="O179" s="23">
        <f t="shared" si="28"/>
        <v>39.43</v>
      </c>
      <c r="P179" s="23">
        <f t="shared" si="28"/>
        <v>1.27</v>
      </c>
    </row>
    <row r="180" spans="1:16" ht="21.75" customHeight="1" x14ac:dyDescent="0.25">
      <c r="A180" s="25"/>
      <c r="B180" s="25"/>
      <c r="C180" s="29"/>
      <c r="D180" s="26"/>
      <c r="E180" s="23" t="s">
        <v>1</v>
      </c>
      <c r="F180" s="23" t="s">
        <v>2</v>
      </c>
      <c r="G180" s="23" t="s">
        <v>3</v>
      </c>
      <c r="H180" s="23" t="s">
        <v>4</v>
      </c>
      <c r="I180" s="23" t="s">
        <v>32</v>
      </c>
      <c r="J180" s="23" t="s">
        <v>6</v>
      </c>
      <c r="K180" s="23" t="s">
        <v>44</v>
      </c>
      <c r="L180" s="23" t="s">
        <v>26</v>
      </c>
      <c r="M180" s="23" t="s">
        <v>27</v>
      </c>
      <c r="N180" s="23" t="s">
        <v>28</v>
      </c>
      <c r="O180" s="23" t="s">
        <v>29</v>
      </c>
      <c r="P180" s="23" t="s">
        <v>5</v>
      </c>
    </row>
    <row r="181" spans="1:16" ht="21.75" customHeight="1" x14ac:dyDescent="0.25">
      <c r="A181" s="50"/>
      <c r="B181" s="50"/>
      <c r="C181" s="51" t="s">
        <v>86</v>
      </c>
      <c r="D181" s="52"/>
      <c r="E181" s="53">
        <f>E156+E164+E167+E175+E179</f>
        <v>149.84</v>
      </c>
      <c r="F181" s="53">
        <f t="shared" ref="F181:P181" si="29">F156+F164+F167+F175+F179</f>
        <v>151.08000000000001</v>
      </c>
      <c r="G181" s="53">
        <f t="shared" si="29"/>
        <v>499.68000000000006</v>
      </c>
      <c r="H181" s="53">
        <f t="shared" si="29"/>
        <v>3864.83</v>
      </c>
      <c r="I181" s="53">
        <f t="shared" si="29"/>
        <v>1.8490000000000002</v>
      </c>
      <c r="J181" s="53">
        <f t="shared" si="29"/>
        <v>169.66000000000003</v>
      </c>
      <c r="K181" s="53">
        <f t="shared" si="29"/>
        <v>15.19</v>
      </c>
      <c r="L181" s="53">
        <f t="shared" si="29"/>
        <v>0.47799999999999998</v>
      </c>
      <c r="M181" s="53">
        <f t="shared" si="29"/>
        <v>1520.1100000000001</v>
      </c>
      <c r="N181" s="53">
        <f t="shared" si="29"/>
        <v>2290.8200000000002</v>
      </c>
      <c r="O181" s="53">
        <f t="shared" si="29"/>
        <v>451.27</v>
      </c>
      <c r="P181" s="53">
        <f t="shared" si="29"/>
        <v>23.94</v>
      </c>
    </row>
    <row r="182" spans="1:16" ht="21.75" customHeight="1" x14ac:dyDescent="0.25">
      <c r="A182" s="70" t="s">
        <v>16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</row>
    <row r="183" spans="1:16" ht="21.75" customHeight="1" x14ac:dyDescent="0.25">
      <c r="A183" s="71" t="s">
        <v>36</v>
      </c>
      <c r="B183" s="71" t="s">
        <v>166</v>
      </c>
      <c r="C183" s="73" t="s">
        <v>20</v>
      </c>
      <c r="D183" s="74" t="s">
        <v>21</v>
      </c>
      <c r="E183" s="73" t="s">
        <v>22</v>
      </c>
      <c r="F183" s="73"/>
      <c r="G183" s="73"/>
      <c r="H183" s="73" t="s">
        <v>23</v>
      </c>
      <c r="I183" s="73" t="s">
        <v>24</v>
      </c>
      <c r="J183" s="73"/>
      <c r="K183" s="73"/>
      <c r="L183" s="73"/>
      <c r="M183" s="73" t="s">
        <v>25</v>
      </c>
      <c r="N183" s="73"/>
      <c r="O183" s="73"/>
      <c r="P183" s="73"/>
    </row>
    <row r="184" spans="1:16" ht="21.75" customHeight="1" x14ac:dyDescent="0.25">
      <c r="A184" s="71"/>
      <c r="B184" s="71"/>
      <c r="C184" s="73"/>
      <c r="D184" s="74"/>
      <c r="E184" s="23" t="s">
        <v>1</v>
      </c>
      <c r="F184" s="23" t="s">
        <v>2</v>
      </c>
      <c r="G184" s="23" t="s">
        <v>3</v>
      </c>
      <c r="H184" s="73"/>
      <c r="I184" s="23" t="s">
        <v>32</v>
      </c>
      <c r="J184" s="23" t="s">
        <v>6</v>
      </c>
      <c r="K184" s="23" t="s">
        <v>44</v>
      </c>
      <c r="L184" s="23" t="s">
        <v>26</v>
      </c>
      <c r="M184" s="23" t="s">
        <v>27</v>
      </c>
      <c r="N184" s="23" t="s">
        <v>28</v>
      </c>
      <c r="O184" s="23" t="s">
        <v>29</v>
      </c>
      <c r="P184" s="23" t="s">
        <v>5</v>
      </c>
    </row>
    <row r="185" spans="1:16" ht="21.75" customHeight="1" x14ac:dyDescent="0.25">
      <c r="A185" s="71">
        <v>1</v>
      </c>
      <c r="B185" s="71"/>
      <c r="C185" s="27">
        <v>2</v>
      </c>
      <c r="D185" s="26">
        <v>3</v>
      </c>
      <c r="E185" s="27">
        <v>4</v>
      </c>
      <c r="F185" s="27">
        <v>5</v>
      </c>
      <c r="G185" s="27">
        <v>6</v>
      </c>
      <c r="H185" s="27">
        <v>7</v>
      </c>
      <c r="I185" s="27">
        <v>8</v>
      </c>
      <c r="J185" s="27">
        <v>9</v>
      </c>
      <c r="K185" s="27">
        <v>10</v>
      </c>
      <c r="L185" s="27">
        <v>11</v>
      </c>
      <c r="M185" s="27">
        <v>12</v>
      </c>
      <c r="N185" s="27">
        <v>13</v>
      </c>
      <c r="O185" s="27">
        <v>14</v>
      </c>
      <c r="P185" s="27">
        <v>15</v>
      </c>
    </row>
    <row r="186" spans="1:16" ht="21.75" customHeight="1" x14ac:dyDescent="0.25">
      <c r="A186" s="70" t="s">
        <v>7</v>
      </c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</row>
    <row r="187" spans="1:16" ht="21.75" customHeight="1" x14ac:dyDescent="0.25">
      <c r="A187" s="25">
        <v>35</v>
      </c>
      <c r="B187" s="25" t="s">
        <v>167</v>
      </c>
      <c r="C187" s="29" t="s">
        <v>168</v>
      </c>
      <c r="D187" s="30" t="s">
        <v>30</v>
      </c>
      <c r="E187" s="31">
        <v>32</v>
      </c>
      <c r="F187" s="31">
        <v>33.6</v>
      </c>
      <c r="G187" s="31">
        <v>31.87</v>
      </c>
      <c r="H187" s="31">
        <v>566.66999999999996</v>
      </c>
      <c r="I187" s="31">
        <v>0.09</v>
      </c>
      <c r="J187" s="31">
        <v>0.8</v>
      </c>
      <c r="K187" s="31">
        <v>0.93</v>
      </c>
      <c r="L187" s="31">
        <v>0.27</v>
      </c>
      <c r="M187" s="31">
        <v>396</v>
      </c>
      <c r="N187" s="31">
        <v>462.67</v>
      </c>
      <c r="O187" s="31">
        <v>50.67</v>
      </c>
      <c r="P187" s="31">
        <v>1.33</v>
      </c>
    </row>
    <row r="188" spans="1:16" ht="21.75" customHeight="1" x14ac:dyDescent="0.25">
      <c r="A188" s="25">
        <v>9</v>
      </c>
      <c r="B188" s="25" t="s">
        <v>176</v>
      </c>
      <c r="C188" s="29" t="s">
        <v>177</v>
      </c>
      <c r="D188" s="30" t="s">
        <v>178</v>
      </c>
      <c r="E188" s="31">
        <v>1.44</v>
      </c>
      <c r="F188" s="31">
        <v>1.7</v>
      </c>
      <c r="G188" s="31">
        <v>11.1</v>
      </c>
      <c r="H188" s="31">
        <v>65.599999999999994</v>
      </c>
      <c r="I188" s="31">
        <v>0.01</v>
      </c>
      <c r="J188" s="31">
        <v>0.2</v>
      </c>
      <c r="K188" s="31">
        <v>0.04</v>
      </c>
      <c r="L188" s="31">
        <v>0.01</v>
      </c>
      <c r="M188" s="31">
        <v>61.4</v>
      </c>
      <c r="N188" s="31">
        <v>43.8</v>
      </c>
      <c r="O188" s="31">
        <v>6.8</v>
      </c>
      <c r="P188" s="31">
        <v>0.04</v>
      </c>
    </row>
    <row r="189" spans="1:16" ht="21.75" customHeight="1" x14ac:dyDescent="0.25">
      <c r="A189" s="25">
        <v>45</v>
      </c>
      <c r="B189" s="25"/>
      <c r="C189" s="29" t="s">
        <v>239</v>
      </c>
      <c r="D189" s="26" t="s">
        <v>173</v>
      </c>
      <c r="E189" s="23">
        <v>7.18</v>
      </c>
      <c r="F189" s="23">
        <v>14.51</v>
      </c>
      <c r="G189" s="23">
        <v>27.03</v>
      </c>
      <c r="H189" s="23">
        <v>266</v>
      </c>
      <c r="I189" s="23">
        <v>0.19</v>
      </c>
      <c r="J189" s="23">
        <v>1.82</v>
      </c>
      <c r="K189" s="23">
        <v>2.6</v>
      </c>
      <c r="L189" s="23">
        <v>0.04</v>
      </c>
      <c r="M189" s="23">
        <v>260</v>
      </c>
      <c r="N189" s="23">
        <v>229.99</v>
      </c>
      <c r="O189" s="23">
        <v>53.95</v>
      </c>
      <c r="P189" s="23">
        <v>1.26</v>
      </c>
    </row>
    <row r="190" spans="1:16" ht="21.75" customHeight="1" x14ac:dyDescent="0.25">
      <c r="A190" s="25">
        <v>82</v>
      </c>
      <c r="B190" s="25"/>
      <c r="C190" s="29" t="s">
        <v>197</v>
      </c>
      <c r="D190" s="27">
        <v>200</v>
      </c>
      <c r="E190" s="23">
        <v>2.17</v>
      </c>
      <c r="F190" s="23">
        <v>2.5499999999999998</v>
      </c>
      <c r="G190" s="23">
        <v>19.64</v>
      </c>
      <c r="H190" s="23">
        <v>110</v>
      </c>
      <c r="I190" s="23">
        <v>0.02</v>
      </c>
      <c r="J190" s="23">
        <v>0.3</v>
      </c>
      <c r="K190" s="23">
        <v>0.06</v>
      </c>
      <c r="L190" s="23">
        <v>0.02</v>
      </c>
      <c r="M190" s="23">
        <v>115.3</v>
      </c>
      <c r="N190" s="23">
        <v>66.010000000000005</v>
      </c>
      <c r="O190" s="23">
        <v>10.36</v>
      </c>
      <c r="P190" s="23">
        <v>0.1</v>
      </c>
    </row>
    <row r="191" spans="1:16" ht="21.75" customHeight="1" x14ac:dyDescent="0.25">
      <c r="A191" s="25" t="s">
        <v>37</v>
      </c>
      <c r="B191" s="25"/>
      <c r="C191" s="29" t="s">
        <v>33</v>
      </c>
      <c r="D191" s="27">
        <v>90</v>
      </c>
      <c r="E191" s="23">
        <v>5.7</v>
      </c>
      <c r="F191" s="23">
        <v>0.6</v>
      </c>
      <c r="G191" s="23">
        <v>36.9</v>
      </c>
      <c r="H191" s="23">
        <v>154.4</v>
      </c>
      <c r="I191" s="23">
        <v>0.08</v>
      </c>
      <c r="J191" s="23">
        <v>0</v>
      </c>
      <c r="K191" s="23">
        <v>0.83</v>
      </c>
      <c r="L191" s="23">
        <v>0</v>
      </c>
      <c r="M191" s="23">
        <v>10.5</v>
      </c>
      <c r="N191" s="23">
        <v>58.5</v>
      </c>
      <c r="O191" s="23">
        <v>12.6</v>
      </c>
      <c r="P191" s="23">
        <v>1</v>
      </c>
    </row>
    <row r="192" spans="1:16" ht="21.75" customHeight="1" x14ac:dyDescent="0.25">
      <c r="A192" s="25">
        <v>96</v>
      </c>
      <c r="B192" s="25"/>
      <c r="C192" s="29" t="s">
        <v>95</v>
      </c>
      <c r="D192" s="27">
        <v>20</v>
      </c>
      <c r="E192" s="23">
        <v>0.16</v>
      </c>
      <c r="F192" s="23">
        <v>14.31</v>
      </c>
      <c r="G192" s="23">
        <v>0.26</v>
      </c>
      <c r="H192" s="23">
        <v>129.4</v>
      </c>
      <c r="I192" s="23">
        <v>0.2</v>
      </c>
      <c r="J192" s="23">
        <v>0</v>
      </c>
      <c r="K192" s="23">
        <v>0.2</v>
      </c>
      <c r="L192" s="23">
        <v>0.08</v>
      </c>
      <c r="M192" s="23">
        <v>4.8</v>
      </c>
      <c r="N192" s="23">
        <v>6</v>
      </c>
      <c r="O192" s="23">
        <v>0</v>
      </c>
      <c r="P192" s="23">
        <v>0.04</v>
      </c>
    </row>
    <row r="193" spans="1:16" ht="21.75" customHeight="1" x14ac:dyDescent="0.25">
      <c r="A193" s="25"/>
      <c r="B193" s="25"/>
      <c r="C193" s="29" t="s">
        <v>34</v>
      </c>
      <c r="D193" s="27"/>
      <c r="E193" s="23">
        <f>SUM(E187:E192)</f>
        <v>48.65</v>
      </c>
      <c r="F193" s="23">
        <f t="shared" ref="F193:P193" si="30">SUM(F187:F192)</f>
        <v>67.27</v>
      </c>
      <c r="G193" s="23">
        <f t="shared" si="30"/>
        <v>126.8</v>
      </c>
      <c r="H193" s="23">
        <f t="shared" si="30"/>
        <v>1292.0700000000002</v>
      </c>
      <c r="I193" s="23">
        <f t="shared" si="30"/>
        <v>0.59000000000000008</v>
      </c>
      <c r="J193" s="23">
        <f t="shared" si="30"/>
        <v>3.12</v>
      </c>
      <c r="K193" s="23">
        <f t="shared" si="30"/>
        <v>4.66</v>
      </c>
      <c r="L193" s="23">
        <f t="shared" si="30"/>
        <v>0.42000000000000004</v>
      </c>
      <c r="M193" s="23">
        <f t="shared" si="30"/>
        <v>847.99999999999989</v>
      </c>
      <c r="N193" s="23">
        <f t="shared" si="30"/>
        <v>866.97</v>
      </c>
      <c r="O193" s="23">
        <f t="shared" si="30"/>
        <v>134.38</v>
      </c>
      <c r="P193" s="23">
        <f t="shared" si="30"/>
        <v>3.77</v>
      </c>
    </row>
    <row r="194" spans="1:16" ht="21.75" customHeight="1" x14ac:dyDescent="0.25">
      <c r="A194" s="70" t="s">
        <v>10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</row>
    <row r="195" spans="1:16" ht="21.75" customHeight="1" x14ac:dyDescent="0.25">
      <c r="A195" s="25">
        <v>76</v>
      </c>
      <c r="B195" s="46"/>
      <c r="C195" s="29" t="s">
        <v>240</v>
      </c>
      <c r="D195" s="30" t="s">
        <v>243</v>
      </c>
      <c r="E195" s="31">
        <v>1.95</v>
      </c>
      <c r="F195" s="31">
        <v>0.15</v>
      </c>
      <c r="G195" s="31">
        <v>10.8</v>
      </c>
      <c r="H195" s="31">
        <v>51</v>
      </c>
      <c r="I195" s="31">
        <v>0.09</v>
      </c>
      <c r="J195" s="31">
        <v>7.5</v>
      </c>
      <c r="K195" s="31">
        <v>0.6</v>
      </c>
      <c r="L195" s="31">
        <v>0.03</v>
      </c>
      <c r="M195" s="31">
        <v>76.5</v>
      </c>
      <c r="N195" s="31">
        <v>85.5</v>
      </c>
      <c r="O195" s="31">
        <v>57</v>
      </c>
      <c r="P195" s="31">
        <v>1.05</v>
      </c>
    </row>
    <row r="196" spans="1:16" ht="36" customHeight="1" x14ac:dyDescent="0.25">
      <c r="A196" s="25">
        <v>47</v>
      </c>
      <c r="B196" s="25"/>
      <c r="C196" s="29" t="s">
        <v>241</v>
      </c>
      <c r="D196" s="26" t="s">
        <v>244</v>
      </c>
      <c r="E196" s="23">
        <v>3.38</v>
      </c>
      <c r="F196" s="23">
        <v>3.95</v>
      </c>
      <c r="G196" s="23">
        <v>24.76</v>
      </c>
      <c r="H196" s="23">
        <v>151</v>
      </c>
      <c r="I196" s="23">
        <v>0.2</v>
      </c>
      <c r="J196" s="23">
        <v>18.829999999999998</v>
      </c>
      <c r="K196" s="23">
        <v>0.36</v>
      </c>
      <c r="L196" s="23">
        <v>0.04</v>
      </c>
      <c r="M196" s="23">
        <v>26.78</v>
      </c>
      <c r="N196" s="23">
        <v>77.069999999999993</v>
      </c>
      <c r="O196" s="23">
        <v>28.14</v>
      </c>
      <c r="P196" s="23">
        <v>1.24</v>
      </c>
    </row>
    <row r="197" spans="1:16" ht="21.75" customHeight="1" x14ac:dyDescent="0.25">
      <c r="A197" s="25">
        <v>48</v>
      </c>
      <c r="B197" s="25"/>
      <c r="C197" s="29" t="s">
        <v>242</v>
      </c>
      <c r="D197" s="27">
        <v>110</v>
      </c>
      <c r="E197" s="23">
        <v>20.66</v>
      </c>
      <c r="F197" s="23">
        <v>19.940000000000001</v>
      </c>
      <c r="G197" s="23">
        <v>17.61</v>
      </c>
      <c r="H197" s="23">
        <v>303.60000000000002</v>
      </c>
      <c r="I197" s="23">
        <v>0.09</v>
      </c>
      <c r="J197" s="23">
        <v>0.39</v>
      </c>
      <c r="K197" s="23">
        <v>0.53</v>
      </c>
      <c r="L197" s="23">
        <v>0.02</v>
      </c>
      <c r="M197" s="23">
        <v>44.98</v>
      </c>
      <c r="N197" s="23">
        <v>206.37</v>
      </c>
      <c r="O197" s="23">
        <v>34.89</v>
      </c>
      <c r="P197" s="23">
        <v>1.4</v>
      </c>
    </row>
    <row r="198" spans="1:16" ht="21.75" customHeight="1" x14ac:dyDescent="0.25">
      <c r="A198" s="25">
        <v>100</v>
      </c>
      <c r="B198" s="25"/>
      <c r="C198" s="29" t="s">
        <v>207</v>
      </c>
      <c r="D198" s="27">
        <v>30</v>
      </c>
      <c r="E198" s="23">
        <v>0.55000000000000004</v>
      </c>
      <c r="F198" s="23">
        <v>1.5</v>
      </c>
      <c r="G198" s="23">
        <v>3.19</v>
      </c>
      <c r="H198" s="23">
        <v>29</v>
      </c>
      <c r="I198" s="32">
        <v>0.01</v>
      </c>
      <c r="J198" s="33">
        <v>0.64</v>
      </c>
      <c r="K198" s="33">
        <v>0.09</v>
      </c>
      <c r="L198" s="23">
        <v>0.01</v>
      </c>
      <c r="M198" s="23">
        <v>5.37</v>
      </c>
      <c r="N198" s="23">
        <v>9.65</v>
      </c>
      <c r="O198" s="34">
        <v>4.2</v>
      </c>
      <c r="P198" s="23">
        <v>0.16</v>
      </c>
    </row>
    <row r="199" spans="1:16" ht="21.75" customHeight="1" x14ac:dyDescent="0.25">
      <c r="A199" s="25">
        <v>10</v>
      </c>
      <c r="B199" s="25"/>
      <c r="C199" s="54" t="s">
        <v>38</v>
      </c>
      <c r="D199" s="27">
        <v>180</v>
      </c>
      <c r="E199" s="23">
        <v>3.82</v>
      </c>
      <c r="F199" s="23">
        <v>8.1999999999999993</v>
      </c>
      <c r="G199" s="23">
        <v>15.6</v>
      </c>
      <c r="H199" s="23">
        <v>160.19999999999999</v>
      </c>
      <c r="I199" s="23">
        <v>0.06</v>
      </c>
      <c r="J199" s="23">
        <v>29.81</v>
      </c>
      <c r="K199" s="23">
        <v>3.7</v>
      </c>
      <c r="L199" s="23">
        <v>0.06</v>
      </c>
      <c r="M199" s="23">
        <v>97.81</v>
      </c>
      <c r="N199" s="23">
        <v>74.14</v>
      </c>
      <c r="O199" s="23">
        <v>39.07</v>
      </c>
      <c r="P199" s="23">
        <v>1.52</v>
      </c>
    </row>
    <row r="200" spans="1:16" ht="21.75" customHeight="1" x14ac:dyDescent="0.25">
      <c r="A200" s="25">
        <v>56</v>
      </c>
      <c r="B200" s="25"/>
      <c r="C200" s="29" t="s">
        <v>202</v>
      </c>
      <c r="D200" s="27">
        <v>200</v>
      </c>
      <c r="E200" s="23">
        <v>0.55000000000000004</v>
      </c>
      <c r="F200" s="23">
        <v>0</v>
      </c>
      <c r="G200" s="23">
        <v>26.12</v>
      </c>
      <c r="H200" s="23">
        <v>107</v>
      </c>
      <c r="I200" s="23">
        <v>0</v>
      </c>
      <c r="J200" s="23">
        <v>0.5</v>
      </c>
      <c r="K200" s="23">
        <v>0.1</v>
      </c>
      <c r="L200" s="23">
        <v>0</v>
      </c>
      <c r="M200" s="23">
        <v>55.8</v>
      </c>
      <c r="N200" s="23">
        <v>19.25</v>
      </c>
      <c r="O200" s="23">
        <v>7.5</v>
      </c>
      <c r="P200" s="23">
        <v>1.54</v>
      </c>
    </row>
    <row r="201" spans="1:16" ht="21.75" customHeight="1" x14ac:dyDescent="0.25">
      <c r="A201" s="25" t="s">
        <v>37</v>
      </c>
      <c r="B201" s="25"/>
      <c r="C201" s="29" t="s">
        <v>33</v>
      </c>
      <c r="D201" s="27">
        <v>100</v>
      </c>
      <c r="E201" s="23">
        <v>7.6</v>
      </c>
      <c r="F201" s="23">
        <v>0.8</v>
      </c>
      <c r="G201" s="23">
        <v>49.2</v>
      </c>
      <c r="H201" s="23">
        <v>211.67</v>
      </c>
      <c r="I201" s="23">
        <v>0.11</v>
      </c>
      <c r="J201" s="23">
        <v>0</v>
      </c>
      <c r="K201" s="23">
        <v>1.1000000000000001</v>
      </c>
      <c r="L201" s="23">
        <v>0</v>
      </c>
      <c r="M201" s="23">
        <v>14</v>
      </c>
      <c r="N201" s="23">
        <v>65</v>
      </c>
      <c r="O201" s="23">
        <v>14</v>
      </c>
      <c r="P201" s="23">
        <v>1.1000000000000001</v>
      </c>
    </row>
    <row r="202" spans="1:16" ht="21.75" customHeight="1" x14ac:dyDescent="0.25">
      <c r="A202" s="25" t="s">
        <v>37</v>
      </c>
      <c r="B202" s="25"/>
      <c r="C202" s="29" t="s">
        <v>9</v>
      </c>
      <c r="D202" s="27">
        <v>100</v>
      </c>
      <c r="E202" s="23">
        <v>8.6</v>
      </c>
      <c r="F202" s="23">
        <v>1.4</v>
      </c>
      <c r="G202" s="23">
        <v>45.11</v>
      </c>
      <c r="H202" s="23">
        <v>205.89</v>
      </c>
      <c r="I202" s="23">
        <v>0.21</v>
      </c>
      <c r="J202" s="23">
        <v>0</v>
      </c>
      <c r="K202" s="23">
        <v>2.11</v>
      </c>
      <c r="L202" s="23">
        <v>0</v>
      </c>
      <c r="M202" s="23">
        <v>34</v>
      </c>
      <c r="N202" s="23">
        <v>199</v>
      </c>
      <c r="O202" s="23">
        <v>55</v>
      </c>
      <c r="P202" s="23">
        <v>3.2</v>
      </c>
    </row>
    <row r="203" spans="1:16" ht="21.75" customHeight="1" x14ac:dyDescent="0.25">
      <c r="A203" s="25"/>
      <c r="B203" s="25"/>
      <c r="C203" s="29" t="s">
        <v>34</v>
      </c>
      <c r="D203" s="27"/>
      <c r="E203" s="23">
        <f>SUM(E195:E202)</f>
        <v>47.110000000000007</v>
      </c>
      <c r="F203" s="23">
        <f t="shared" ref="F203:P203" si="31">SUM(F195:F202)</f>
        <v>35.94</v>
      </c>
      <c r="G203" s="23">
        <f t="shared" si="31"/>
        <v>192.39</v>
      </c>
      <c r="H203" s="23">
        <f t="shared" si="31"/>
        <v>1219.3599999999999</v>
      </c>
      <c r="I203" s="23">
        <f t="shared" si="31"/>
        <v>0.77</v>
      </c>
      <c r="J203" s="23">
        <f t="shared" si="31"/>
        <v>57.67</v>
      </c>
      <c r="K203" s="23">
        <f t="shared" si="31"/>
        <v>8.59</v>
      </c>
      <c r="L203" s="23">
        <f t="shared" si="31"/>
        <v>0.16</v>
      </c>
      <c r="M203" s="23">
        <f t="shared" si="31"/>
        <v>355.24</v>
      </c>
      <c r="N203" s="23">
        <f t="shared" si="31"/>
        <v>735.98</v>
      </c>
      <c r="O203" s="23">
        <f t="shared" si="31"/>
        <v>239.8</v>
      </c>
      <c r="P203" s="23">
        <f t="shared" si="31"/>
        <v>11.21</v>
      </c>
    </row>
    <row r="204" spans="1:16" ht="21.75" customHeight="1" x14ac:dyDescent="0.25">
      <c r="A204" s="69" t="s">
        <v>196</v>
      </c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</row>
    <row r="205" spans="1:16" ht="21.75" customHeight="1" x14ac:dyDescent="0.25">
      <c r="A205" s="25" t="s">
        <v>37</v>
      </c>
      <c r="B205" s="25"/>
      <c r="C205" s="29" t="s">
        <v>238</v>
      </c>
      <c r="D205" s="27">
        <v>120</v>
      </c>
      <c r="E205" s="23">
        <v>0.48</v>
      </c>
      <c r="F205" s="23">
        <v>0.48</v>
      </c>
      <c r="G205" s="23">
        <v>11.76</v>
      </c>
      <c r="H205" s="23">
        <v>56.4</v>
      </c>
      <c r="I205" s="23">
        <v>0.04</v>
      </c>
      <c r="J205" s="23">
        <v>12</v>
      </c>
      <c r="K205" s="23">
        <v>0.24</v>
      </c>
      <c r="L205" s="23">
        <v>0</v>
      </c>
      <c r="M205" s="23">
        <v>19.22</v>
      </c>
      <c r="N205" s="23">
        <v>13.2</v>
      </c>
      <c r="O205" s="23">
        <v>10.8</v>
      </c>
      <c r="P205" s="23">
        <v>2.64</v>
      </c>
    </row>
    <row r="206" spans="1:16" ht="21.75" customHeight="1" x14ac:dyDescent="0.25">
      <c r="A206" s="25"/>
      <c r="B206" s="25"/>
      <c r="C206" s="29" t="s">
        <v>179</v>
      </c>
      <c r="D206" s="26"/>
      <c r="E206" s="23">
        <f>E205</f>
        <v>0.48</v>
      </c>
      <c r="F206" s="23">
        <f t="shared" ref="F206:P206" si="32">F205</f>
        <v>0.48</v>
      </c>
      <c r="G206" s="23">
        <f t="shared" si="32"/>
        <v>11.76</v>
      </c>
      <c r="H206" s="23">
        <f t="shared" si="32"/>
        <v>56.4</v>
      </c>
      <c r="I206" s="23">
        <f t="shared" si="32"/>
        <v>0.04</v>
      </c>
      <c r="J206" s="23">
        <f t="shared" si="32"/>
        <v>12</v>
      </c>
      <c r="K206" s="23">
        <f t="shared" si="32"/>
        <v>0.24</v>
      </c>
      <c r="L206" s="23">
        <f t="shared" si="32"/>
        <v>0</v>
      </c>
      <c r="M206" s="23">
        <f t="shared" si="32"/>
        <v>19.22</v>
      </c>
      <c r="N206" s="23">
        <f t="shared" si="32"/>
        <v>13.2</v>
      </c>
      <c r="O206" s="23">
        <f t="shared" si="32"/>
        <v>10.8</v>
      </c>
      <c r="P206" s="23">
        <f t="shared" si="32"/>
        <v>2.64</v>
      </c>
    </row>
    <row r="207" spans="1:16" ht="21.75" customHeight="1" x14ac:dyDescent="0.25">
      <c r="A207" s="69" t="s">
        <v>35</v>
      </c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</row>
    <row r="208" spans="1:16" ht="21.75" customHeight="1" x14ac:dyDescent="0.25">
      <c r="A208" s="25">
        <v>50</v>
      </c>
      <c r="B208" s="25"/>
      <c r="C208" s="29" t="s">
        <v>245</v>
      </c>
      <c r="D208" s="26" t="s">
        <v>31</v>
      </c>
      <c r="E208" s="23">
        <v>17.48</v>
      </c>
      <c r="F208" s="23">
        <v>16.399999999999999</v>
      </c>
      <c r="G208" s="23">
        <v>1.0900000000000001</v>
      </c>
      <c r="H208" s="23">
        <v>196.3</v>
      </c>
      <c r="I208" s="23">
        <v>0.24</v>
      </c>
      <c r="J208" s="23">
        <v>17.170000000000002</v>
      </c>
      <c r="K208" s="23">
        <v>4.43</v>
      </c>
      <c r="L208" s="23">
        <v>0.1</v>
      </c>
      <c r="M208" s="23">
        <v>23.7</v>
      </c>
      <c r="N208" s="23">
        <v>305.26</v>
      </c>
      <c r="O208" s="23">
        <v>18.57</v>
      </c>
      <c r="P208" s="23">
        <v>6.67</v>
      </c>
    </row>
    <row r="209" spans="1:16" ht="21.75" customHeight="1" x14ac:dyDescent="0.25">
      <c r="A209" s="25">
        <v>95</v>
      </c>
      <c r="B209" s="25"/>
      <c r="C209" s="29" t="s">
        <v>218</v>
      </c>
      <c r="D209" s="27">
        <v>200</v>
      </c>
      <c r="E209" s="23">
        <v>3.73</v>
      </c>
      <c r="F209" s="23">
        <v>8.84</v>
      </c>
      <c r="G209" s="23">
        <v>25.25</v>
      </c>
      <c r="H209" s="23">
        <v>206</v>
      </c>
      <c r="I209" s="32">
        <v>0.16</v>
      </c>
      <c r="J209" s="33">
        <v>19.489999999999998</v>
      </c>
      <c r="K209" s="33">
        <v>0.25</v>
      </c>
      <c r="L209" s="23">
        <v>0</v>
      </c>
      <c r="M209" s="23">
        <v>21.82</v>
      </c>
      <c r="N209" s="23">
        <v>95.02</v>
      </c>
      <c r="O209" s="34">
        <v>35.94</v>
      </c>
      <c r="P209" s="23">
        <v>1.33</v>
      </c>
    </row>
    <row r="210" spans="1:16" ht="21.75" customHeight="1" x14ac:dyDescent="0.25">
      <c r="A210" s="39">
        <v>68</v>
      </c>
      <c r="B210" s="39"/>
      <c r="C210" s="37" t="s">
        <v>246</v>
      </c>
      <c r="D210" s="30" t="s">
        <v>30</v>
      </c>
      <c r="E210" s="35">
        <v>0.05</v>
      </c>
      <c r="F210" s="35">
        <v>0</v>
      </c>
      <c r="G210" s="35">
        <v>15.12</v>
      </c>
      <c r="H210" s="35">
        <v>60</v>
      </c>
      <c r="I210" s="35">
        <v>0</v>
      </c>
      <c r="J210" s="35">
        <v>2</v>
      </c>
      <c r="K210" s="35">
        <v>0.02</v>
      </c>
      <c r="L210" s="35">
        <v>0</v>
      </c>
      <c r="M210" s="35">
        <v>2.48</v>
      </c>
      <c r="N210" s="35">
        <v>1.41</v>
      </c>
      <c r="O210" s="35">
        <v>0.76</v>
      </c>
      <c r="P210" s="35">
        <v>0.1</v>
      </c>
    </row>
    <row r="211" spans="1:16" ht="21.75" customHeight="1" x14ac:dyDescent="0.25">
      <c r="A211" s="25" t="s">
        <v>37</v>
      </c>
      <c r="B211" s="25"/>
      <c r="C211" s="29" t="s">
        <v>208</v>
      </c>
      <c r="D211" s="27">
        <v>90</v>
      </c>
      <c r="E211" s="23">
        <v>5.7</v>
      </c>
      <c r="F211" s="23">
        <v>0.6</v>
      </c>
      <c r="G211" s="23">
        <v>36.9</v>
      </c>
      <c r="H211" s="23">
        <v>154.4</v>
      </c>
      <c r="I211" s="23">
        <v>0.08</v>
      </c>
      <c r="J211" s="23">
        <v>0</v>
      </c>
      <c r="K211" s="23">
        <v>0.83</v>
      </c>
      <c r="L211" s="23">
        <v>0</v>
      </c>
      <c r="M211" s="23">
        <v>10.5</v>
      </c>
      <c r="N211" s="23">
        <v>58.5</v>
      </c>
      <c r="O211" s="23">
        <v>12.6</v>
      </c>
      <c r="P211" s="23">
        <v>1</v>
      </c>
    </row>
    <row r="212" spans="1:16" ht="21.75" customHeight="1" x14ac:dyDescent="0.25">
      <c r="A212" s="25" t="s">
        <v>37</v>
      </c>
      <c r="B212" s="25"/>
      <c r="C212" s="29" t="s">
        <v>9</v>
      </c>
      <c r="D212" s="27">
        <v>70</v>
      </c>
      <c r="E212" s="23">
        <v>6.02</v>
      </c>
      <c r="F212" s="23">
        <v>0.98</v>
      </c>
      <c r="G212" s="23">
        <v>31.57</v>
      </c>
      <c r="H212" s="23">
        <v>144</v>
      </c>
      <c r="I212" s="23">
        <v>0.15</v>
      </c>
      <c r="J212" s="23">
        <v>0</v>
      </c>
      <c r="K212" s="23">
        <v>1.47</v>
      </c>
      <c r="L212" s="23">
        <v>0</v>
      </c>
      <c r="M212" s="23">
        <v>23.8</v>
      </c>
      <c r="N212" s="23">
        <v>139.30000000000001</v>
      </c>
      <c r="O212" s="23">
        <v>38.5</v>
      </c>
      <c r="P212" s="23">
        <v>2.2400000000000002</v>
      </c>
    </row>
    <row r="213" spans="1:16" ht="21.75" customHeight="1" x14ac:dyDescent="0.25">
      <c r="A213" s="25"/>
      <c r="B213" s="25"/>
      <c r="C213" s="29" t="s">
        <v>34</v>
      </c>
      <c r="D213" s="26"/>
      <c r="E213" s="23">
        <f>E208+E209+E210+E211+E212</f>
        <v>32.980000000000004</v>
      </c>
      <c r="F213" s="23">
        <f t="shared" ref="F213:P213" si="33">F208+F209+F210+F211+F212</f>
        <v>26.82</v>
      </c>
      <c r="G213" s="23">
        <f t="shared" si="33"/>
        <v>109.93</v>
      </c>
      <c r="H213" s="23">
        <f t="shared" si="33"/>
        <v>760.7</v>
      </c>
      <c r="I213" s="23">
        <f t="shared" si="33"/>
        <v>0.63</v>
      </c>
      <c r="J213" s="23">
        <v>38.659999999999997</v>
      </c>
      <c r="K213" s="23">
        <f>K208+K209+K210+K211+K212</f>
        <v>6.9999999999999991</v>
      </c>
      <c r="L213" s="23">
        <v>0.1</v>
      </c>
      <c r="M213" s="23">
        <v>81.67</v>
      </c>
      <c r="N213" s="23">
        <f t="shared" si="33"/>
        <v>599.49</v>
      </c>
      <c r="O213" s="23">
        <f t="shared" si="33"/>
        <v>106.36999999999999</v>
      </c>
      <c r="P213" s="23">
        <f t="shared" si="33"/>
        <v>11.34</v>
      </c>
    </row>
    <row r="214" spans="1:16" ht="21.75" customHeight="1" x14ac:dyDescent="0.25">
      <c r="A214" s="69" t="s">
        <v>301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</row>
    <row r="215" spans="1:16" ht="21.75" customHeight="1" x14ac:dyDescent="0.25">
      <c r="A215" s="25">
        <v>105</v>
      </c>
      <c r="B215" s="25"/>
      <c r="C215" s="29" t="s">
        <v>205</v>
      </c>
      <c r="D215" s="26" t="s">
        <v>30</v>
      </c>
      <c r="E215" s="23">
        <v>5.8</v>
      </c>
      <c r="F215" s="23">
        <v>5</v>
      </c>
      <c r="G215" s="23">
        <v>8</v>
      </c>
      <c r="H215" s="23">
        <v>106</v>
      </c>
      <c r="I215" s="23">
        <v>0.09</v>
      </c>
      <c r="J215" s="23">
        <v>1.4</v>
      </c>
      <c r="K215" s="23">
        <v>0</v>
      </c>
      <c r="L215" s="23">
        <v>0.03</v>
      </c>
      <c r="M215" s="23">
        <v>270</v>
      </c>
      <c r="N215" s="23">
        <v>180</v>
      </c>
      <c r="O215" s="23">
        <v>28</v>
      </c>
      <c r="P215" s="23">
        <v>0.2</v>
      </c>
    </row>
    <row r="216" spans="1:16" ht="23.25" customHeight="1" x14ac:dyDescent="0.25">
      <c r="A216" s="25">
        <v>86</v>
      </c>
      <c r="B216" s="25"/>
      <c r="C216" s="29" t="s">
        <v>302</v>
      </c>
      <c r="D216" s="30">
        <v>80</v>
      </c>
      <c r="E216" s="31">
        <v>5.2</v>
      </c>
      <c r="F216" s="31">
        <v>4.53</v>
      </c>
      <c r="G216" s="31">
        <v>58.71</v>
      </c>
      <c r="H216" s="31">
        <v>293</v>
      </c>
      <c r="I216" s="31">
        <v>0.08</v>
      </c>
      <c r="J216" s="31">
        <v>7.0000000000000007E-2</v>
      </c>
      <c r="K216" s="31">
        <v>1.28</v>
      </c>
      <c r="L216" s="31">
        <v>0.03</v>
      </c>
      <c r="M216" s="31">
        <v>15.39</v>
      </c>
      <c r="N216" s="31">
        <v>55.8</v>
      </c>
      <c r="O216" s="31">
        <v>11.43</v>
      </c>
      <c r="P216" s="31">
        <v>1.07</v>
      </c>
    </row>
    <row r="217" spans="1:16" ht="21.75" customHeight="1" x14ac:dyDescent="0.25">
      <c r="A217" s="25"/>
      <c r="B217" s="25"/>
      <c r="C217" s="29" t="s">
        <v>179</v>
      </c>
      <c r="D217" s="26"/>
      <c r="E217" s="23">
        <f t="shared" ref="E217:P217" si="34">E215+E216</f>
        <v>11</v>
      </c>
      <c r="F217" s="23">
        <f t="shared" si="34"/>
        <v>9.5300000000000011</v>
      </c>
      <c r="G217" s="23">
        <f t="shared" si="34"/>
        <v>66.710000000000008</v>
      </c>
      <c r="H217" s="23">
        <f t="shared" si="34"/>
        <v>399</v>
      </c>
      <c r="I217" s="23">
        <f t="shared" si="34"/>
        <v>0.16999999999999998</v>
      </c>
      <c r="J217" s="23">
        <f t="shared" si="34"/>
        <v>1.47</v>
      </c>
      <c r="K217" s="23">
        <f t="shared" si="34"/>
        <v>1.28</v>
      </c>
      <c r="L217" s="23">
        <f t="shared" si="34"/>
        <v>0.06</v>
      </c>
      <c r="M217" s="23">
        <f t="shared" si="34"/>
        <v>285.39</v>
      </c>
      <c r="N217" s="23">
        <f t="shared" si="34"/>
        <v>235.8</v>
      </c>
      <c r="O217" s="23">
        <f t="shared" si="34"/>
        <v>39.43</v>
      </c>
      <c r="P217" s="23">
        <f t="shared" si="34"/>
        <v>1.27</v>
      </c>
    </row>
    <row r="218" spans="1:16" ht="21.75" customHeight="1" x14ac:dyDescent="0.25">
      <c r="A218" s="25"/>
      <c r="B218" s="25"/>
      <c r="C218" s="29"/>
      <c r="D218" s="26"/>
      <c r="E218" s="23" t="s">
        <v>1</v>
      </c>
      <c r="F218" s="23" t="s">
        <v>2</v>
      </c>
      <c r="G218" s="23" t="s">
        <v>3</v>
      </c>
      <c r="H218" s="23" t="s">
        <v>4</v>
      </c>
      <c r="I218" s="23" t="s">
        <v>32</v>
      </c>
      <c r="J218" s="23" t="s">
        <v>6</v>
      </c>
      <c r="K218" s="23" t="s">
        <v>44</v>
      </c>
      <c r="L218" s="23" t="s">
        <v>26</v>
      </c>
      <c r="M218" s="23" t="s">
        <v>27</v>
      </c>
      <c r="N218" s="23" t="s">
        <v>28</v>
      </c>
      <c r="O218" s="23" t="s">
        <v>29</v>
      </c>
      <c r="P218" s="23" t="s">
        <v>5</v>
      </c>
    </row>
    <row r="219" spans="1:16" ht="21.75" customHeight="1" x14ac:dyDescent="0.25">
      <c r="A219" s="50"/>
      <c r="B219" s="50"/>
      <c r="C219" s="51" t="s">
        <v>86</v>
      </c>
      <c r="D219" s="52"/>
      <c r="E219" s="53">
        <f>E193+E203+E206+E213+E217</f>
        <v>140.22000000000003</v>
      </c>
      <c r="F219" s="53">
        <f t="shared" ref="F219:P219" si="35">F193+F203+F206+F213+F217</f>
        <v>140.04</v>
      </c>
      <c r="G219" s="53">
        <f t="shared" si="35"/>
        <v>507.59000000000003</v>
      </c>
      <c r="H219" s="53">
        <f t="shared" si="35"/>
        <v>3727.5300000000007</v>
      </c>
      <c r="I219" s="53">
        <f t="shared" si="35"/>
        <v>2.2000000000000002</v>
      </c>
      <c r="J219" s="53">
        <f t="shared" si="35"/>
        <v>112.91999999999999</v>
      </c>
      <c r="K219" s="53">
        <f t="shared" si="35"/>
        <v>21.77</v>
      </c>
      <c r="L219" s="53">
        <f t="shared" si="35"/>
        <v>0.74</v>
      </c>
      <c r="M219" s="53">
        <f t="shared" si="35"/>
        <v>1589.52</v>
      </c>
      <c r="N219" s="53">
        <f t="shared" si="35"/>
        <v>2451.4400000000005</v>
      </c>
      <c r="O219" s="53">
        <f t="shared" si="35"/>
        <v>530.78</v>
      </c>
      <c r="P219" s="53">
        <f t="shared" si="35"/>
        <v>30.23</v>
      </c>
    </row>
    <row r="220" spans="1:16" ht="21.75" customHeight="1" x14ac:dyDescent="0.25">
      <c r="A220" s="70" t="s">
        <v>142</v>
      </c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</row>
    <row r="221" spans="1:16" ht="21.75" customHeight="1" x14ac:dyDescent="0.25">
      <c r="A221" s="71" t="s">
        <v>36</v>
      </c>
      <c r="B221" s="71" t="s">
        <v>166</v>
      </c>
      <c r="C221" s="73" t="s">
        <v>20</v>
      </c>
      <c r="D221" s="74" t="s">
        <v>21</v>
      </c>
      <c r="E221" s="73" t="s">
        <v>22</v>
      </c>
      <c r="F221" s="73"/>
      <c r="G221" s="73"/>
      <c r="H221" s="73" t="s">
        <v>23</v>
      </c>
      <c r="I221" s="73" t="s">
        <v>24</v>
      </c>
      <c r="J221" s="73"/>
      <c r="K221" s="73"/>
      <c r="L221" s="73"/>
      <c r="M221" s="73" t="s">
        <v>25</v>
      </c>
      <c r="N221" s="73"/>
      <c r="O221" s="73"/>
      <c r="P221" s="73"/>
    </row>
    <row r="222" spans="1:16" ht="21.75" customHeight="1" x14ac:dyDescent="0.25">
      <c r="A222" s="71"/>
      <c r="B222" s="71"/>
      <c r="C222" s="73"/>
      <c r="D222" s="74"/>
      <c r="E222" s="23" t="s">
        <v>1</v>
      </c>
      <c r="F222" s="23" t="s">
        <v>2</v>
      </c>
      <c r="G222" s="23" t="s">
        <v>3</v>
      </c>
      <c r="H222" s="73"/>
      <c r="I222" s="23" t="s">
        <v>32</v>
      </c>
      <c r="J222" s="23" t="s">
        <v>6</v>
      </c>
      <c r="K222" s="23" t="s">
        <v>44</v>
      </c>
      <c r="L222" s="23" t="s">
        <v>26</v>
      </c>
      <c r="M222" s="23" t="s">
        <v>27</v>
      </c>
      <c r="N222" s="23" t="s">
        <v>28</v>
      </c>
      <c r="O222" s="23" t="s">
        <v>29</v>
      </c>
      <c r="P222" s="23" t="s">
        <v>5</v>
      </c>
    </row>
    <row r="223" spans="1:16" ht="21.75" customHeight="1" x14ac:dyDescent="0.25">
      <c r="A223" s="71">
        <v>1</v>
      </c>
      <c r="B223" s="71"/>
      <c r="C223" s="27">
        <v>2</v>
      </c>
      <c r="D223" s="26">
        <v>3</v>
      </c>
      <c r="E223" s="27">
        <v>4</v>
      </c>
      <c r="F223" s="27">
        <v>5</v>
      </c>
      <c r="G223" s="27">
        <v>6</v>
      </c>
      <c r="H223" s="27">
        <v>7</v>
      </c>
      <c r="I223" s="27">
        <v>8</v>
      </c>
      <c r="J223" s="27">
        <v>9</v>
      </c>
      <c r="K223" s="27">
        <v>10</v>
      </c>
      <c r="L223" s="27">
        <v>11</v>
      </c>
      <c r="M223" s="27">
        <v>12</v>
      </c>
      <c r="N223" s="27">
        <v>13</v>
      </c>
      <c r="O223" s="27">
        <v>14</v>
      </c>
      <c r="P223" s="27">
        <v>15</v>
      </c>
    </row>
    <row r="224" spans="1:16" ht="21.75" customHeight="1" x14ac:dyDescent="0.25">
      <c r="A224" s="70" t="s">
        <v>7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</row>
    <row r="225" spans="1:16" ht="29.25" customHeight="1" x14ac:dyDescent="0.25">
      <c r="A225" s="25">
        <v>58</v>
      </c>
      <c r="B225" s="25"/>
      <c r="C225" s="29" t="s">
        <v>247</v>
      </c>
      <c r="D225" s="27">
        <v>200</v>
      </c>
      <c r="E225" s="23">
        <v>6.55</v>
      </c>
      <c r="F225" s="23">
        <v>9.2799999999999994</v>
      </c>
      <c r="G225" s="23">
        <v>23.72</v>
      </c>
      <c r="H225" s="23">
        <v>205</v>
      </c>
      <c r="I225" s="23">
        <v>0.09</v>
      </c>
      <c r="J225" s="23">
        <v>1.04</v>
      </c>
      <c r="K225" s="23">
        <v>0.32</v>
      </c>
      <c r="L225" s="23">
        <v>0.09</v>
      </c>
      <c r="M225" s="23">
        <v>280</v>
      </c>
      <c r="N225" s="23">
        <v>163.22</v>
      </c>
      <c r="O225" s="23">
        <v>25.78</v>
      </c>
      <c r="P225" s="23">
        <v>0.46</v>
      </c>
    </row>
    <row r="226" spans="1:16" ht="21.75" customHeight="1" x14ac:dyDescent="0.25">
      <c r="A226" s="25">
        <v>2</v>
      </c>
      <c r="B226" s="25"/>
      <c r="C226" s="29" t="s">
        <v>248</v>
      </c>
      <c r="D226" s="27">
        <v>200</v>
      </c>
      <c r="E226" s="23">
        <v>4.3600000000000003</v>
      </c>
      <c r="F226" s="23">
        <v>4.34</v>
      </c>
      <c r="G226" s="23">
        <v>21.11</v>
      </c>
      <c r="H226" s="23">
        <v>133</v>
      </c>
      <c r="I226" s="32">
        <v>0.05</v>
      </c>
      <c r="J226" s="33">
        <v>1.56</v>
      </c>
      <c r="K226" s="33">
        <v>0</v>
      </c>
      <c r="L226" s="23">
        <v>0.04</v>
      </c>
      <c r="M226" s="23">
        <v>230</v>
      </c>
      <c r="N226" s="23">
        <v>108</v>
      </c>
      <c r="O226" s="34">
        <v>16.8</v>
      </c>
      <c r="P226" s="23">
        <v>0.11</v>
      </c>
    </row>
    <row r="227" spans="1:16" ht="21.75" customHeight="1" x14ac:dyDescent="0.25">
      <c r="A227" s="36" t="s">
        <v>37</v>
      </c>
      <c r="B227" s="36"/>
      <c r="C227" s="29" t="s">
        <v>95</v>
      </c>
      <c r="D227" s="38">
        <v>90</v>
      </c>
      <c r="E227" s="35">
        <v>5.7</v>
      </c>
      <c r="F227" s="35">
        <v>0.6</v>
      </c>
      <c r="G227" s="35">
        <v>36.9</v>
      </c>
      <c r="H227" s="35">
        <v>154.4</v>
      </c>
      <c r="I227" s="35">
        <v>0.08</v>
      </c>
      <c r="J227" s="35">
        <v>0</v>
      </c>
      <c r="K227" s="35">
        <v>0.83</v>
      </c>
      <c r="L227" s="35">
        <v>0</v>
      </c>
      <c r="M227" s="35">
        <v>10.5</v>
      </c>
      <c r="N227" s="35">
        <v>58.5</v>
      </c>
      <c r="O227" s="35">
        <v>12.6</v>
      </c>
      <c r="P227" s="35">
        <v>1</v>
      </c>
    </row>
    <row r="228" spans="1:16" ht="21.75" customHeight="1" x14ac:dyDescent="0.25">
      <c r="A228" s="25">
        <v>96</v>
      </c>
      <c r="B228" s="25"/>
      <c r="C228" s="29" t="s">
        <v>309</v>
      </c>
      <c r="D228" s="27">
        <v>20</v>
      </c>
      <c r="E228" s="23">
        <v>0.16</v>
      </c>
      <c r="F228" s="23">
        <v>14.31</v>
      </c>
      <c r="G228" s="23">
        <v>0.26</v>
      </c>
      <c r="H228" s="23">
        <v>129.4</v>
      </c>
      <c r="I228" s="23">
        <v>0.2</v>
      </c>
      <c r="J228" s="23">
        <v>0</v>
      </c>
      <c r="K228" s="23">
        <v>0.2</v>
      </c>
      <c r="L228" s="23">
        <v>0.08</v>
      </c>
      <c r="M228" s="23">
        <v>4.8</v>
      </c>
      <c r="N228" s="23">
        <v>6</v>
      </c>
      <c r="O228" s="23">
        <v>0</v>
      </c>
      <c r="P228" s="23">
        <v>0.04</v>
      </c>
    </row>
    <row r="229" spans="1:16" ht="21.75" customHeight="1" x14ac:dyDescent="0.25">
      <c r="A229" s="25">
        <v>97</v>
      </c>
      <c r="B229" s="25"/>
      <c r="C229" s="29"/>
      <c r="D229" s="27">
        <v>32</v>
      </c>
      <c r="E229" s="23">
        <v>6.56</v>
      </c>
      <c r="F229" s="23">
        <v>7.36</v>
      </c>
      <c r="G229" s="23">
        <v>0.8</v>
      </c>
      <c r="H229" s="23">
        <v>96</v>
      </c>
      <c r="I229" s="23">
        <v>8.9999999999999993E-3</v>
      </c>
      <c r="J229" s="23">
        <v>0.19</v>
      </c>
      <c r="K229" s="23">
        <v>0.13</v>
      </c>
      <c r="L229" s="23">
        <v>4.8000000000000001E-2</v>
      </c>
      <c r="M229" s="23">
        <v>224</v>
      </c>
      <c r="N229" s="23">
        <v>224</v>
      </c>
      <c r="O229" s="23">
        <v>10.56</v>
      </c>
      <c r="P229" s="23">
        <v>0.26</v>
      </c>
    </row>
    <row r="230" spans="1:16" ht="21.75" customHeight="1" x14ac:dyDescent="0.25">
      <c r="A230" s="25"/>
      <c r="B230" s="25"/>
      <c r="C230" s="29" t="s">
        <v>34</v>
      </c>
      <c r="D230" s="27"/>
      <c r="E230" s="23">
        <f>SUM(E225:E229)</f>
        <v>23.33</v>
      </c>
      <c r="F230" s="23">
        <f t="shared" ref="F230:P230" si="36">SUM(F225:F229)</f>
        <v>35.89</v>
      </c>
      <c r="G230" s="23">
        <f t="shared" si="36"/>
        <v>82.789999999999992</v>
      </c>
      <c r="H230" s="23">
        <f t="shared" si="36"/>
        <v>717.8</v>
      </c>
      <c r="I230" s="23">
        <f t="shared" si="36"/>
        <v>0.42900000000000005</v>
      </c>
      <c r="J230" s="23">
        <f t="shared" si="36"/>
        <v>2.79</v>
      </c>
      <c r="K230" s="23">
        <f t="shared" si="36"/>
        <v>1.48</v>
      </c>
      <c r="L230" s="23">
        <f t="shared" si="36"/>
        <v>0.25800000000000001</v>
      </c>
      <c r="M230" s="23">
        <f t="shared" si="36"/>
        <v>749.3</v>
      </c>
      <c r="N230" s="23">
        <f t="shared" si="36"/>
        <v>559.72</v>
      </c>
      <c r="O230" s="23">
        <f t="shared" si="36"/>
        <v>65.739999999999995</v>
      </c>
      <c r="P230" s="23">
        <f t="shared" si="36"/>
        <v>1.87</v>
      </c>
    </row>
    <row r="231" spans="1:16" ht="21.75" customHeight="1" x14ac:dyDescent="0.25">
      <c r="A231" s="70" t="s">
        <v>10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</row>
    <row r="232" spans="1:16" ht="21.75" customHeight="1" x14ac:dyDescent="0.25">
      <c r="A232" s="25">
        <v>88</v>
      </c>
      <c r="B232" s="25"/>
      <c r="C232" s="29" t="s">
        <v>249</v>
      </c>
      <c r="D232" s="30" t="s">
        <v>31</v>
      </c>
      <c r="E232" s="31">
        <v>1.94</v>
      </c>
      <c r="F232" s="31">
        <v>10.32</v>
      </c>
      <c r="G232" s="31">
        <v>10.029999999999999</v>
      </c>
      <c r="H232" s="31">
        <v>141</v>
      </c>
      <c r="I232" s="31">
        <v>0.02</v>
      </c>
      <c r="J232" s="31">
        <v>4.78</v>
      </c>
      <c r="K232" s="31">
        <v>4.42</v>
      </c>
      <c r="L232" s="31">
        <v>0</v>
      </c>
      <c r="M232" s="31">
        <v>37.340000000000003</v>
      </c>
      <c r="N232" s="31">
        <v>38.67</v>
      </c>
      <c r="O232" s="31">
        <v>11.91</v>
      </c>
      <c r="P232" s="31">
        <v>0.06</v>
      </c>
    </row>
    <row r="233" spans="1:16" ht="30" customHeight="1" x14ac:dyDescent="0.25">
      <c r="A233" s="25">
        <v>60.61</v>
      </c>
      <c r="B233" s="25"/>
      <c r="C233" s="29" t="s">
        <v>250</v>
      </c>
      <c r="D233" s="26" t="s">
        <v>254</v>
      </c>
      <c r="E233" s="23">
        <v>6.37</v>
      </c>
      <c r="F233" s="23">
        <v>9.48</v>
      </c>
      <c r="G233" s="23">
        <v>16.55</v>
      </c>
      <c r="H233" s="23">
        <v>200</v>
      </c>
      <c r="I233" s="23">
        <v>0.15</v>
      </c>
      <c r="J233" s="23">
        <v>12.54</v>
      </c>
      <c r="K233" s="23">
        <v>0.28000000000000003</v>
      </c>
      <c r="L233" s="23">
        <v>0.2</v>
      </c>
      <c r="M233" s="23">
        <v>32.369999999999997</v>
      </c>
      <c r="N233" s="23">
        <v>120.64</v>
      </c>
      <c r="O233" s="23">
        <v>39.090000000000003</v>
      </c>
      <c r="P233" s="23">
        <v>1.6</v>
      </c>
    </row>
    <row r="234" spans="1:16" ht="21.75" customHeight="1" x14ac:dyDescent="0.25">
      <c r="A234" s="25">
        <v>63</v>
      </c>
      <c r="B234" s="25"/>
      <c r="C234" s="29" t="s">
        <v>251</v>
      </c>
      <c r="D234" s="26" t="s">
        <v>213</v>
      </c>
      <c r="E234" s="23">
        <v>18.420000000000002</v>
      </c>
      <c r="F234" s="23">
        <v>16.989999999999998</v>
      </c>
      <c r="G234" s="23">
        <v>16.88</v>
      </c>
      <c r="H234" s="23">
        <v>315.10000000000002</v>
      </c>
      <c r="I234" s="23">
        <v>0.1</v>
      </c>
      <c r="J234" s="23">
        <v>0.2</v>
      </c>
      <c r="K234" s="23">
        <v>4.93</v>
      </c>
      <c r="L234" s="23">
        <v>0.03</v>
      </c>
      <c r="M234" s="23">
        <v>46.91</v>
      </c>
      <c r="N234" s="23">
        <v>118.98</v>
      </c>
      <c r="O234" s="23">
        <v>26.14</v>
      </c>
      <c r="P234" s="23">
        <v>1.89</v>
      </c>
    </row>
    <row r="235" spans="1:16" ht="21.75" customHeight="1" x14ac:dyDescent="0.25">
      <c r="A235" s="25">
        <v>19</v>
      </c>
      <c r="B235" s="25"/>
      <c r="C235" s="29" t="s">
        <v>252</v>
      </c>
      <c r="D235" s="26" t="s">
        <v>214</v>
      </c>
      <c r="E235" s="23">
        <v>0.66</v>
      </c>
      <c r="F235" s="25">
        <v>4.93</v>
      </c>
      <c r="G235" s="23">
        <v>3.56</v>
      </c>
      <c r="H235" s="23">
        <v>58</v>
      </c>
      <c r="I235" s="23">
        <v>0.01</v>
      </c>
      <c r="J235" s="23">
        <v>0.06</v>
      </c>
      <c r="K235" s="23">
        <v>0.12</v>
      </c>
      <c r="L235" s="23">
        <v>0</v>
      </c>
      <c r="M235" s="23">
        <v>12.85</v>
      </c>
      <c r="N235" s="23">
        <v>10.92</v>
      </c>
      <c r="O235" s="23">
        <v>1.48</v>
      </c>
      <c r="P235" s="23">
        <v>0.08</v>
      </c>
    </row>
    <row r="236" spans="1:16" ht="21.75" customHeight="1" x14ac:dyDescent="0.25">
      <c r="A236" s="25">
        <v>51</v>
      </c>
      <c r="B236" s="25"/>
      <c r="C236" s="29" t="s">
        <v>253</v>
      </c>
      <c r="D236" s="27">
        <v>210</v>
      </c>
      <c r="E236" s="23">
        <v>11.59</v>
      </c>
      <c r="F236" s="23">
        <v>12.71</v>
      </c>
      <c r="G236" s="23">
        <v>56.88</v>
      </c>
      <c r="H236" s="23">
        <v>392</v>
      </c>
      <c r="I236" s="23">
        <v>0.08</v>
      </c>
      <c r="J236" s="23">
        <v>0</v>
      </c>
      <c r="K236" s="23">
        <v>0.68</v>
      </c>
      <c r="L236" s="23">
        <v>0.03</v>
      </c>
      <c r="M236" s="23">
        <v>32.29</v>
      </c>
      <c r="N236" s="23">
        <v>277.32</v>
      </c>
      <c r="O236" s="23">
        <v>183.74</v>
      </c>
      <c r="P236" s="23">
        <v>6.25</v>
      </c>
    </row>
    <row r="237" spans="1:16" ht="21.75" customHeight="1" x14ac:dyDescent="0.25">
      <c r="A237" s="25" t="s">
        <v>37</v>
      </c>
      <c r="B237" s="25"/>
      <c r="C237" s="29" t="s">
        <v>149</v>
      </c>
      <c r="D237" s="27">
        <v>200</v>
      </c>
      <c r="E237" s="23">
        <v>1</v>
      </c>
      <c r="F237" s="23">
        <v>0.2</v>
      </c>
      <c r="G237" s="23">
        <v>20.2</v>
      </c>
      <c r="H237" s="23">
        <v>75</v>
      </c>
      <c r="I237" s="23">
        <v>0.02</v>
      </c>
      <c r="J237" s="23">
        <v>4</v>
      </c>
      <c r="K237" s="23">
        <v>0.2</v>
      </c>
      <c r="L237" s="23">
        <v>0</v>
      </c>
      <c r="M237" s="23">
        <v>14</v>
      </c>
      <c r="N237" s="23">
        <v>14</v>
      </c>
      <c r="O237" s="23">
        <v>8</v>
      </c>
      <c r="P237" s="23">
        <v>2.8</v>
      </c>
    </row>
    <row r="238" spans="1:16" ht="21.75" customHeight="1" x14ac:dyDescent="0.25">
      <c r="A238" s="25" t="s">
        <v>37</v>
      </c>
      <c r="B238" s="25"/>
      <c r="C238" s="29" t="s">
        <v>33</v>
      </c>
      <c r="D238" s="27">
        <v>100</v>
      </c>
      <c r="E238" s="23">
        <v>7.6</v>
      </c>
      <c r="F238" s="23">
        <v>0.8</v>
      </c>
      <c r="G238" s="23">
        <v>49.2</v>
      </c>
      <c r="H238" s="23">
        <v>211.67</v>
      </c>
      <c r="I238" s="23">
        <v>0.11</v>
      </c>
      <c r="J238" s="23">
        <v>0</v>
      </c>
      <c r="K238" s="23">
        <v>1.1000000000000001</v>
      </c>
      <c r="L238" s="23">
        <v>0</v>
      </c>
      <c r="M238" s="23">
        <v>14</v>
      </c>
      <c r="N238" s="23">
        <v>65</v>
      </c>
      <c r="O238" s="23">
        <v>14</v>
      </c>
      <c r="P238" s="23">
        <v>1.1000000000000001</v>
      </c>
    </row>
    <row r="239" spans="1:16" s="28" customFormat="1" ht="21.75" customHeight="1" x14ac:dyDescent="0.25">
      <c r="A239" s="25" t="s">
        <v>37</v>
      </c>
      <c r="B239" s="25"/>
      <c r="C239" s="29" t="s">
        <v>9</v>
      </c>
      <c r="D239" s="27">
        <v>100</v>
      </c>
      <c r="E239" s="23">
        <v>8.6</v>
      </c>
      <c r="F239" s="23">
        <v>1.4</v>
      </c>
      <c r="G239" s="23">
        <v>45.11</v>
      </c>
      <c r="H239" s="23">
        <v>205.89</v>
      </c>
      <c r="I239" s="23">
        <v>0.21</v>
      </c>
      <c r="J239" s="23">
        <v>0</v>
      </c>
      <c r="K239" s="23">
        <v>2.11</v>
      </c>
      <c r="L239" s="23">
        <v>0</v>
      </c>
      <c r="M239" s="23">
        <v>34</v>
      </c>
      <c r="N239" s="23">
        <v>199</v>
      </c>
      <c r="O239" s="23">
        <v>55</v>
      </c>
      <c r="P239" s="23">
        <v>3.2</v>
      </c>
    </row>
    <row r="240" spans="1:16" ht="21.75" customHeight="1" x14ac:dyDescent="0.25">
      <c r="A240" s="25"/>
      <c r="B240" s="25"/>
      <c r="C240" s="29" t="s">
        <v>34</v>
      </c>
      <c r="D240" s="27"/>
      <c r="E240" s="23">
        <f>SUM(E232:E239)</f>
        <v>56.180000000000007</v>
      </c>
      <c r="F240" s="23">
        <f t="shared" ref="F240:P240" si="37">SUM(F232:F239)</f>
        <v>56.83</v>
      </c>
      <c r="G240" s="23">
        <f t="shared" si="37"/>
        <v>218.41000000000003</v>
      </c>
      <c r="H240" s="23">
        <f t="shared" si="37"/>
        <v>1598.6599999999999</v>
      </c>
      <c r="I240" s="23">
        <f t="shared" si="37"/>
        <v>0.70000000000000007</v>
      </c>
      <c r="J240" s="23">
        <f t="shared" si="37"/>
        <v>21.58</v>
      </c>
      <c r="K240" s="23">
        <f t="shared" si="37"/>
        <v>13.839999999999996</v>
      </c>
      <c r="L240" s="23">
        <f t="shared" si="37"/>
        <v>0.26</v>
      </c>
      <c r="M240" s="23">
        <f t="shared" si="37"/>
        <v>223.76</v>
      </c>
      <c r="N240" s="23">
        <f t="shared" si="37"/>
        <v>844.53</v>
      </c>
      <c r="O240" s="23">
        <f t="shared" si="37"/>
        <v>339.36</v>
      </c>
      <c r="P240" s="23">
        <f t="shared" si="37"/>
        <v>16.98</v>
      </c>
    </row>
    <row r="241" spans="1:16" ht="21.75" customHeight="1" x14ac:dyDescent="0.25">
      <c r="A241" s="69" t="s">
        <v>196</v>
      </c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</row>
    <row r="242" spans="1:16" ht="21.75" customHeight="1" x14ac:dyDescent="0.25">
      <c r="A242" s="25" t="s">
        <v>37</v>
      </c>
      <c r="B242" s="25"/>
      <c r="C242" s="29" t="s">
        <v>238</v>
      </c>
      <c r="D242" s="27">
        <v>120</v>
      </c>
      <c r="E242" s="23">
        <v>0.48</v>
      </c>
      <c r="F242" s="23">
        <v>0.48</v>
      </c>
      <c r="G242" s="23">
        <v>11.76</v>
      </c>
      <c r="H242" s="23">
        <v>56.4</v>
      </c>
      <c r="I242" s="23">
        <v>0.04</v>
      </c>
      <c r="J242" s="23">
        <v>12</v>
      </c>
      <c r="K242" s="23">
        <v>0.24</v>
      </c>
      <c r="L242" s="23">
        <v>0</v>
      </c>
      <c r="M242" s="23">
        <v>19.22</v>
      </c>
      <c r="N242" s="23">
        <v>13.2</v>
      </c>
      <c r="O242" s="23">
        <v>10.8</v>
      </c>
      <c r="P242" s="23">
        <v>2.64</v>
      </c>
    </row>
    <row r="243" spans="1:16" ht="21.75" customHeight="1" x14ac:dyDescent="0.25">
      <c r="A243" s="25"/>
      <c r="B243" s="25"/>
      <c r="C243" s="29" t="s">
        <v>179</v>
      </c>
      <c r="D243" s="26"/>
      <c r="E243" s="23">
        <f>E242</f>
        <v>0.48</v>
      </c>
      <c r="F243" s="23">
        <f t="shared" ref="F243:P243" si="38">F242</f>
        <v>0.48</v>
      </c>
      <c r="G243" s="23">
        <f t="shared" si="38"/>
        <v>11.76</v>
      </c>
      <c r="H243" s="23">
        <f t="shared" si="38"/>
        <v>56.4</v>
      </c>
      <c r="I243" s="23">
        <f t="shared" si="38"/>
        <v>0.04</v>
      </c>
      <c r="J243" s="23">
        <f t="shared" si="38"/>
        <v>12</v>
      </c>
      <c r="K243" s="23">
        <f t="shared" si="38"/>
        <v>0.24</v>
      </c>
      <c r="L243" s="23">
        <f t="shared" si="38"/>
        <v>0</v>
      </c>
      <c r="M243" s="23">
        <f t="shared" si="38"/>
        <v>19.22</v>
      </c>
      <c r="N243" s="23">
        <f t="shared" si="38"/>
        <v>13.2</v>
      </c>
      <c r="O243" s="23">
        <f t="shared" si="38"/>
        <v>10.8</v>
      </c>
      <c r="P243" s="23">
        <f t="shared" si="38"/>
        <v>2.64</v>
      </c>
    </row>
    <row r="244" spans="1:16" ht="21.75" customHeight="1" x14ac:dyDescent="0.25">
      <c r="A244" s="69" t="s">
        <v>184</v>
      </c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</row>
    <row r="245" spans="1:16" ht="21.75" customHeight="1" x14ac:dyDescent="0.25">
      <c r="A245" s="39">
        <v>62</v>
      </c>
      <c r="B245" s="39"/>
      <c r="C245" s="37" t="s">
        <v>255</v>
      </c>
      <c r="D245" s="30" t="s">
        <v>257</v>
      </c>
      <c r="E245" s="31">
        <v>14.99</v>
      </c>
      <c r="F245" s="31">
        <v>13.71</v>
      </c>
      <c r="G245" s="31">
        <v>23.42</v>
      </c>
      <c r="H245" s="31">
        <v>284.88</v>
      </c>
      <c r="I245" s="31">
        <v>0.17</v>
      </c>
      <c r="J245" s="31">
        <v>3.79</v>
      </c>
      <c r="K245" s="31">
        <v>0.37</v>
      </c>
      <c r="L245" s="31">
        <v>0.03</v>
      </c>
      <c r="M245" s="31">
        <v>24.21</v>
      </c>
      <c r="N245" s="31">
        <v>196.57</v>
      </c>
      <c r="O245" s="31">
        <v>48.57</v>
      </c>
      <c r="P245" s="44">
        <v>1.99</v>
      </c>
    </row>
    <row r="246" spans="1:16" ht="21.75" customHeight="1" x14ac:dyDescent="0.25">
      <c r="A246" s="36">
        <v>68</v>
      </c>
      <c r="B246" s="36"/>
      <c r="C246" s="29" t="s">
        <v>256</v>
      </c>
      <c r="D246" s="27">
        <v>200</v>
      </c>
      <c r="E246" s="23">
        <v>0.05</v>
      </c>
      <c r="F246" s="23">
        <v>0</v>
      </c>
      <c r="G246" s="23">
        <v>15.12</v>
      </c>
      <c r="H246" s="23">
        <v>60</v>
      </c>
      <c r="I246" s="23">
        <v>0</v>
      </c>
      <c r="J246" s="23">
        <v>2</v>
      </c>
      <c r="K246" s="23">
        <v>0.02</v>
      </c>
      <c r="L246" s="23">
        <v>0</v>
      </c>
      <c r="M246" s="23">
        <v>2.48</v>
      </c>
      <c r="N246" s="23">
        <v>1.41</v>
      </c>
      <c r="O246" s="23">
        <v>0.76</v>
      </c>
      <c r="P246" s="23">
        <v>0.1</v>
      </c>
    </row>
    <row r="247" spans="1:16" ht="21.75" customHeight="1" x14ac:dyDescent="0.25">
      <c r="A247" s="25" t="s">
        <v>37</v>
      </c>
      <c r="B247" s="25"/>
      <c r="C247" s="29" t="s">
        <v>33</v>
      </c>
      <c r="D247" s="27">
        <v>90</v>
      </c>
      <c r="E247" s="23">
        <v>5.7</v>
      </c>
      <c r="F247" s="23">
        <v>0.6</v>
      </c>
      <c r="G247" s="23">
        <v>36.9</v>
      </c>
      <c r="H247" s="23">
        <v>154.4</v>
      </c>
      <c r="I247" s="23">
        <v>0.08</v>
      </c>
      <c r="J247" s="23">
        <v>0</v>
      </c>
      <c r="K247" s="23">
        <v>0.83</v>
      </c>
      <c r="L247" s="23">
        <v>0</v>
      </c>
      <c r="M247" s="23">
        <v>10.5</v>
      </c>
      <c r="N247" s="23">
        <v>58.5</v>
      </c>
      <c r="O247" s="23">
        <v>12.6</v>
      </c>
      <c r="P247" s="23">
        <v>1</v>
      </c>
    </row>
    <row r="248" spans="1:16" ht="21.75" customHeight="1" x14ac:dyDescent="0.25">
      <c r="A248" s="25" t="s">
        <v>37</v>
      </c>
      <c r="B248" s="25"/>
      <c r="C248" s="29" t="s">
        <v>9</v>
      </c>
      <c r="D248" s="27">
        <v>70</v>
      </c>
      <c r="E248" s="23">
        <v>6.02</v>
      </c>
      <c r="F248" s="23">
        <v>0.98</v>
      </c>
      <c r="G248" s="23">
        <v>31.57</v>
      </c>
      <c r="H248" s="23">
        <v>144</v>
      </c>
      <c r="I248" s="23">
        <v>0.15</v>
      </c>
      <c r="J248" s="23">
        <v>0</v>
      </c>
      <c r="K248" s="23">
        <v>1.47</v>
      </c>
      <c r="L248" s="23">
        <v>0</v>
      </c>
      <c r="M248" s="23">
        <v>23.8</v>
      </c>
      <c r="N248" s="23">
        <v>139.30000000000001</v>
      </c>
      <c r="O248" s="23">
        <v>38.5</v>
      </c>
      <c r="P248" s="23">
        <v>2.2400000000000002</v>
      </c>
    </row>
    <row r="249" spans="1:16" ht="21.75" customHeight="1" x14ac:dyDescent="0.25">
      <c r="A249" s="25"/>
      <c r="B249" s="25"/>
      <c r="C249" s="29" t="s">
        <v>34</v>
      </c>
      <c r="D249" s="26"/>
      <c r="E249" s="23">
        <f>E245+E246+E247+E248</f>
        <v>26.76</v>
      </c>
      <c r="F249" s="23">
        <f t="shared" ref="F249:P249" si="39">F245+F246+F247+F248</f>
        <v>15.290000000000001</v>
      </c>
      <c r="G249" s="23">
        <f t="shared" si="39"/>
        <v>107.00999999999999</v>
      </c>
      <c r="H249" s="23">
        <f t="shared" si="39"/>
        <v>643.28</v>
      </c>
      <c r="I249" s="23">
        <v>0.4</v>
      </c>
      <c r="J249" s="23">
        <v>5.79</v>
      </c>
      <c r="K249" s="23">
        <f t="shared" si="39"/>
        <v>2.69</v>
      </c>
      <c r="L249" s="23">
        <v>0.03</v>
      </c>
      <c r="M249" s="23">
        <f t="shared" si="39"/>
        <v>60.989999999999995</v>
      </c>
      <c r="N249" s="23">
        <f t="shared" si="39"/>
        <v>395.78000000000003</v>
      </c>
      <c r="O249" s="23">
        <f t="shared" si="39"/>
        <v>100.43</v>
      </c>
      <c r="P249" s="23">
        <f t="shared" si="39"/>
        <v>5.33</v>
      </c>
    </row>
    <row r="250" spans="1:16" ht="21.75" customHeight="1" x14ac:dyDescent="0.25">
      <c r="A250" s="69" t="s">
        <v>301</v>
      </c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</row>
    <row r="251" spans="1:16" ht="21.75" customHeight="1" x14ac:dyDescent="0.25">
      <c r="A251" s="25">
        <v>105</v>
      </c>
      <c r="B251" s="25"/>
      <c r="C251" s="29" t="s">
        <v>205</v>
      </c>
      <c r="D251" s="26" t="s">
        <v>30</v>
      </c>
      <c r="E251" s="23">
        <v>5.8</v>
      </c>
      <c r="F251" s="23">
        <v>5</v>
      </c>
      <c r="G251" s="23">
        <v>8</v>
      </c>
      <c r="H251" s="23">
        <v>106</v>
      </c>
      <c r="I251" s="23">
        <v>0.09</v>
      </c>
      <c r="J251" s="23">
        <v>1.4</v>
      </c>
      <c r="K251" s="23">
        <v>0</v>
      </c>
      <c r="L251" s="23">
        <v>0.03</v>
      </c>
      <c r="M251" s="23">
        <v>270</v>
      </c>
      <c r="N251" s="23">
        <v>180</v>
      </c>
      <c r="O251" s="23">
        <v>28</v>
      </c>
      <c r="P251" s="23">
        <v>0.2</v>
      </c>
    </row>
    <row r="252" spans="1:16" ht="23.25" customHeight="1" x14ac:dyDescent="0.25">
      <c r="A252" s="25">
        <v>86</v>
      </c>
      <c r="B252" s="25"/>
      <c r="C252" s="29" t="s">
        <v>302</v>
      </c>
      <c r="D252" s="30">
        <v>80</v>
      </c>
      <c r="E252" s="31">
        <v>5.2</v>
      </c>
      <c r="F252" s="31">
        <v>4.53</v>
      </c>
      <c r="G252" s="31">
        <v>58.71</v>
      </c>
      <c r="H252" s="31">
        <v>293</v>
      </c>
      <c r="I252" s="31">
        <v>0.08</v>
      </c>
      <c r="J252" s="31">
        <v>7.0000000000000007E-2</v>
      </c>
      <c r="K252" s="31">
        <v>1.28</v>
      </c>
      <c r="L252" s="31">
        <v>0.03</v>
      </c>
      <c r="M252" s="31">
        <v>15.39</v>
      </c>
      <c r="N252" s="31">
        <v>55.8</v>
      </c>
      <c r="O252" s="31">
        <v>11.43</v>
      </c>
      <c r="P252" s="31">
        <v>1.07</v>
      </c>
    </row>
    <row r="253" spans="1:16" ht="21.75" customHeight="1" x14ac:dyDescent="0.25">
      <c r="A253" s="25"/>
      <c r="B253" s="25"/>
      <c r="C253" s="29" t="s">
        <v>179</v>
      </c>
      <c r="D253" s="26"/>
      <c r="E253" s="23">
        <f t="shared" ref="E253:P253" si="40">E251+E252</f>
        <v>11</v>
      </c>
      <c r="F253" s="23">
        <f t="shared" si="40"/>
        <v>9.5300000000000011</v>
      </c>
      <c r="G253" s="23">
        <f t="shared" si="40"/>
        <v>66.710000000000008</v>
      </c>
      <c r="H253" s="23">
        <f t="shared" si="40"/>
        <v>399</v>
      </c>
      <c r="I253" s="23">
        <f t="shared" si="40"/>
        <v>0.16999999999999998</v>
      </c>
      <c r="J253" s="23">
        <f t="shared" si="40"/>
        <v>1.47</v>
      </c>
      <c r="K253" s="23">
        <f t="shared" si="40"/>
        <v>1.28</v>
      </c>
      <c r="L253" s="23">
        <f t="shared" si="40"/>
        <v>0.06</v>
      </c>
      <c r="M253" s="23">
        <f t="shared" si="40"/>
        <v>285.39</v>
      </c>
      <c r="N253" s="23">
        <f t="shared" si="40"/>
        <v>235.8</v>
      </c>
      <c r="O253" s="23">
        <f t="shared" si="40"/>
        <v>39.43</v>
      </c>
      <c r="P253" s="23">
        <f t="shared" si="40"/>
        <v>1.27</v>
      </c>
    </row>
    <row r="254" spans="1:16" ht="21.75" customHeight="1" x14ac:dyDescent="0.25">
      <c r="A254" s="25"/>
      <c r="B254" s="25"/>
      <c r="C254" s="29"/>
      <c r="D254" s="26"/>
      <c r="E254" s="23" t="s">
        <v>1</v>
      </c>
      <c r="F254" s="23" t="s">
        <v>2</v>
      </c>
      <c r="G254" s="23" t="s">
        <v>3</v>
      </c>
      <c r="H254" s="23" t="s">
        <v>4</v>
      </c>
      <c r="I254" s="23" t="s">
        <v>32</v>
      </c>
      <c r="J254" s="23" t="s">
        <v>6</v>
      </c>
      <c r="K254" s="23" t="s">
        <v>44</v>
      </c>
      <c r="L254" s="23" t="s">
        <v>26</v>
      </c>
      <c r="M254" s="23" t="s">
        <v>27</v>
      </c>
      <c r="N254" s="23" t="s">
        <v>28</v>
      </c>
      <c r="O254" s="23" t="s">
        <v>29</v>
      </c>
      <c r="P254" s="23" t="s">
        <v>5</v>
      </c>
    </row>
    <row r="255" spans="1:16" ht="21.75" customHeight="1" x14ac:dyDescent="0.25">
      <c r="A255" s="50"/>
      <c r="B255" s="50"/>
      <c r="C255" s="51" t="s">
        <v>86</v>
      </c>
      <c r="D255" s="52"/>
      <c r="E255" s="53">
        <f>E230+E240+E243+E249+E253</f>
        <v>117.75000000000001</v>
      </c>
      <c r="F255" s="53">
        <f t="shared" ref="F255:P255" si="41">F230+F240+F243+F249+F253</f>
        <v>118.02000000000001</v>
      </c>
      <c r="G255" s="53">
        <f t="shared" si="41"/>
        <v>486.68000000000006</v>
      </c>
      <c r="H255" s="53">
        <f t="shared" si="41"/>
        <v>3415.1400000000003</v>
      </c>
      <c r="I255" s="53">
        <f t="shared" si="41"/>
        <v>1.7389999999999999</v>
      </c>
      <c r="J255" s="53">
        <f t="shared" si="41"/>
        <v>43.629999999999995</v>
      </c>
      <c r="K255" s="53">
        <f t="shared" si="41"/>
        <v>19.529999999999998</v>
      </c>
      <c r="L255" s="53">
        <f t="shared" si="41"/>
        <v>0.6080000000000001</v>
      </c>
      <c r="M255" s="53">
        <f t="shared" si="41"/>
        <v>1338.6599999999999</v>
      </c>
      <c r="N255" s="53">
        <f t="shared" si="41"/>
        <v>2049.0300000000002</v>
      </c>
      <c r="O255" s="53">
        <f t="shared" si="41"/>
        <v>555.76</v>
      </c>
      <c r="P255" s="53">
        <f t="shared" si="41"/>
        <v>28.09</v>
      </c>
    </row>
    <row r="256" spans="1:16" ht="21.75" customHeight="1" x14ac:dyDescent="0.25">
      <c r="A256" s="70" t="s">
        <v>17</v>
      </c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</row>
    <row r="257" spans="1:16" ht="21.75" customHeight="1" x14ac:dyDescent="0.25">
      <c r="A257" s="71" t="s">
        <v>36</v>
      </c>
      <c r="B257" s="71" t="s">
        <v>166</v>
      </c>
      <c r="C257" s="73" t="s">
        <v>20</v>
      </c>
      <c r="D257" s="74" t="s">
        <v>21</v>
      </c>
      <c r="E257" s="73" t="s">
        <v>22</v>
      </c>
      <c r="F257" s="73"/>
      <c r="G257" s="73"/>
      <c r="H257" s="73" t="s">
        <v>23</v>
      </c>
      <c r="I257" s="73" t="s">
        <v>24</v>
      </c>
      <c r="J257" s="73"/>
      <c r="K257" s="73"/>
      <c r="L257" s="73"/>
      <c r="M257" s="73" t="s">
        <v>25</v>
      </c>
      <c r="N257" s="73"/>
      <c r="O257" s="73"/>
      <c r="P257" s="73"/>
    </row>
    <row r="258" spans="1:16" ht="21.75" customHeight="1" x14ac:dyDescent="0.25">
      <c r="A258" s="71"/>
      <c r="B258" s="71"/>
      <c r="C258" s="73"/>
      <c r="D258" s="74"/>
      <c r="E258" s="23" t="s">
        <v>1</v>
      </c>
      <c r="F258" s="23" t="s">
        <v>2</v>
      </c>
      <c r="G258" s="23" t="s">
        <v>3</v>
      </c>
      <c r="H258" s="73"/>
      <c r="I258" s="23" t="s">
        <v>32</v>
      </c>
      <c r="J258" s="23" t="s">
        <v>6</v>
      </c>
      <c r="K258" s="23" t="s">
        <v>44</v>
      </c>
      <c r="L258" s="23" t="s">
        <v>26</v>
      </c>
      <c r="M258" s="23" t="s">
        <v>27</v>
      </c>
      <c r="N258" s="23" t="s">
        <v>28</v>
      </c>
      <c r="O258" s="23" t="s">
        <v>29</v>
      </c>
      <c r="P258" s="23" t="s">
        <v>5</v>
      </c>
    </row>
    <row r="259" spans="1:16" ht="21.75" customHeight="1" x14ac:dyDescent="0.25">
      <c r="A259" s="71">
        <v>1</v>
      </c>
      <c r="B259" s="71"/>
      <c r="C259" s="27">
        <v>2</v>
      </c>
      <c r="D259" s="26">
        <v>3</v>
      </c>
      <c r="E259" s="27">
        <v>4</v>
      </c>
      <c r="F259" s="27">
        <v>5</v>
      </c>
      <c r="G259" s="27">
        <v>6</v>
      </c>
      <c r="H259" s="27">
        <v>7</v>
      </c>
      <c r="I259" s="27">
        <v>8</v>
      </c>
      <c r="J259" s="27">
        <v>9</v>
      </c>
      <c r="K259" s="27">
        <v>10</v>
      </c>
      <c r="L259" s="27">
        <v>11</v>
      </c>
      <c r="M259" s="27">
        <v>12</v>
      </c>
      <c r="N259" s="27">
        <v>13</v>
      </c>
      <c r="O259" s="27">
        <v>14</v>
      </c>
      <c r="P259" s="27">
        <v>15</v>
      </c>
    </row>
    <row r="260" spans="1:16" ht="21.75" customHeight="1" x14ac:dyDescent="0.25">
      <c r="A260" s="70" t="s">
        <v>7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</row>
    <row r="261" spans="1:16" ht="21.75" customHeight="1" x14ac:dyDescent="0.25">
      <c r="A261" s="25">
        <v>67</v>
      </c>
      <c r="B261" s="25"/>
      <c r="C261" s="29" t="s">
        <v>258</v>
      </c>
      <c r="D261" s="30" t="s">
        <v>173</v>
      </c>
      <c r="E261" s="31">
        <v>5.99</v>
      </c>
      <c r="F261" s="31">
        <v>12.98</v>
      </c>
      <c r="G261" s="31">
        <v>33.409999999999997</v>
      </c>
      <c r="H261" s="31">
        <v>274</v>
      </c>
      <c r="I261" s="31">
        <v>7.0000000000000007E-2</v>
      </c>
      <c r="J261" s="31">
        <v>1.82</v>
      </c>
      <c r="K261" s="31">
        <v>2.3199999999999998</v>
      </c>
      <c r="L261" s="31">
        <v>0.04</v>
      </c>
      <c r="M261" s="31">
        <v>250</v>
      </c>
      <c r="N261" s="31">
        <v>169.9</v>
      </c>
      <c r="O261" s="31">
        <v>34.35</v>
      </c>
      <c r="P261" s="31">
        <v>0.4</v>
      </c>
    </row>
    <row r="262" spans="1:16" ht="21.75" customHeight="1" x14ac:dyDescent="0.25">
      <c r="A262" s="25">
        <v>68</v>
      </c>
      <c r="B262" s="36"/>
      <c r="C262" s="29" t="s">
        <v>259</v>
      </c>
      <c r="D262" s="27">
        <v>200</v>
      </c>
      <c r="E262" s="23">
        <v>0.05</v>
      </c>
      <c r="F262" s="23">
        <v>0</v>
      </c>
      <c r="G262" s="23">
        <v>15.12</v>
      </c>
      <c r="H262" s="23">
        <v>60</v>
      </c>
      <c r="I262" s="23">
        <v>0</v>
      </c>
      <c r="J262" s="23">
        <v>2</v>
      </c>
      <c r="K262" s="23">
        <v>0.02</v>
      </c>
      <c r="L262" s="23">
        <v>0</v>
      </c>
      <c r="M262" s="23">
        <v>2.48</v>
      </c>
      <c r="N262" s="23">
        <v>1.41</v>
      </c>
      <c r="O262" s="23">
        <v>0.76</v>
      </c>
      <c r="P262" s="23">
        <v>0.1</v>
      </c>
    </row>
    <row r="263" spans="1:16" ht="21.75" customHeight="1" x14ac:dyDescent="0.25">
      <c r="A263" s="25" t="s">
        <v>37</v>
      </c>
      <c r="B263" s="25"/>
      <c r="C263" s="29" t="s">
        <v>208</v>
      </c>
      <c r="D263" s="27">
        <v>90</v>
      </c>
      <c r="E263" s="23">
        <v>5.7</v>
      </c>
      <c r="F263" s="23">
        <v>0.6</v>
      </c>
      <c r="G263" s="23">
        <v>36.9</v>
      </c>
      <c r="H263" s="23">
        <v>154.4</v>
      </c>
      <c r="I263" s="23">
        <v>0.08</v>
      </c>
      <c r="J263" s="23">
        <v>0</v>
      </c>
      <c r="K263" s="23">
        <v>0.83</v>
      </c>
      <c r="L263" s="23">
        <v>0</v>
      </c>
      <c r="M263" s="23">
        <v>10.5</v>
      </c>
      <c r="N263" s="23">
        <v>58.5</v>
      </c>
      <c r="O263" s="23">
        <v>12.6</v>
      </c>
      <c r="P263" s="23">
        <v>1</v>
      </c>
    </row>
    <row r="264" spans="1:16" ht="21.75" customHeight="1" x14ac:dyDescent="0.25">
      <c r="A264" s="25">
        <v>96</v>
      </c>
      <c r="B264" s="25"/>
      <c r="C264" s="29" t="s">
        <v>95</v>
      </c>
      <c r="D264" s="27">
        <v>20</v>
      </c>
      <c r="E264" s="23">
        <v>0.16</v>
      </c>
      <c r="F264" s="23">
        <v>14.31</v>
      </c>
      <c r="G264" s="23">
        <v>0.26</v>
      </c>
      <c r="H264" s="23">
        <v>129.4</v>
      </c>
      <c r="I264" s="23">
        <v>0.2</v>
      </c>
      <c r="J264" s="23">
        <v>0</v>
      </c>
      <c r="K264" s="23">
        <v>0.2</v>
      </c>
      <c r="L264" s="23">
        <v>0.08</v>
      </c>
      <c r="M264" s="23">
        <v>4.8</v>
      </c>
      <c r="N264" s="23">
        <v>6</v>
      </c>
      <c r="O264" s="23">
        <v>0</v>
      </c>
      <c r="P264" s="23">
        <v>0.04</v>
      </c>
    </row>
    <row r="265" spans="1:16" ht="21.75" customHeight="1" x14ac:dyDescent="0.25">
      <c r="A265" s="25"/>
      <c r="B265" s="25"/>
      <c r="C265" s="29" t="s">
        <v>34</v>
      </c>
      <c r="D265" s="27"/>
      <c r="E265" s="23">
        <f>SUM(E261:E264)</f>
        <v>11.9</v>
      </c>
      <c r="F265" s="23">
        <f t="shared" ref="F265:P265" si="42">SUM(F261:F264)</f>
        <v>27.89</v>
      </c>
      <c r="G265" s="23">
        <f t="shared" si="42"/>
        <v>85.69</v>
      </c>
      <c r="H265" s="23">
        <f t="shared" si="42"/>
        <v>617.79999999999995</v>
      </c>
      <c r="I265" s="23">
        <f t="shared" si="42"/>
        <v>0.35000000000000003</v>
      </c>
      <c r="J265" s="23">
        <f t="shared" si="42"/>
        <v>3.8200000000000003</v>
      </c>
      <c r="K265" s="23">
        <f t="shared" si="42"/>
        <v>3.37</v>
      </c>
      <c r="L265" s="23">
        <f t="shared" si="42"/>
        <v>0.12</v>
      </c>
      <c r="M265" s="23">
        <f t="shared" si="42"/>
        <v>267.78000000000003</v>
      </c>
      <c r="N265" s="23">
        <f t="shared" si="42"/>
        <v>235.81</v>
      </c>
      <c r="O265" s="23">
        <f t="shared" si="42"/>
        <v>47.71</v>
      </c>
      <c r="P265" s="23">
        <f t="shared" si="42"/>
        <v>1.54</v>
      </c>
    </row>
    <row r="266" spans="1:16" ht="21.75" customHeight="1" x14ac:dyDescent="0.25">
      <c r="A266" s="70" t="s">
        <v>10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</row>
    <row r="267" spans="1:16" ht="21.75" customHeight="1" x14ac:dyDescent="0.25">
      <c r="A267" s="25">
        <v>84</v>
      </c>
      <c r="B267" s="25"/>
      <c r="C267" s="29" t="s">
        <v>260</v>
      </c>
      <c r="D267" s="30" t="s">
        <v>31</v>
      </c>
      <c r="E267" s="31">
        <v>2.68</v>
      </c>
      <c r="F267" s="31">
        <v>10.16</v>
      </c>
      <c r="G267" s="31">
        <v>6.12</v>
      </c>
      <c r="H267" s="31">
        <v>126</v>
      </c>
      <c r="I267" s="31">
        <v>0.09</v>
      </c>
      <c r="J267" s="31">
        <v>9.1</v>
      </c>
      <c r="K267" s="31">
        <v>4.59</v>
      </c>
      <c r="L267" s="31">
        <v>0</v>
      </c>
      <c r="M267" s="31">
        <v>19.079999999999998</v>
      </c>
      <c r="N267" s="31">
        <v>56.1</v>
      </c>
      <c r="O267" s="31">
        <v>18.55</v>
      </c>
      <c r="P267" s="31">
        <v>0.64</v>
      </c>
    </row>
    <row r="268" spans="1:16" ht="28.5" customHeight="1" x14ac:dyDescent="0.25">
      <c r="A268" s="25">
        <v>17</v>
      </c>
      <c r="B268" s="25"/>
      <c r="C268" s="29" t="s">
        <v>261</v>
      </c>
      <c r="D268" s="26" t="s">
        <v>224</v>
      </c>
      <c r="E268" s="23">
        <v>2.5499999999999998</v>
      </c>
      <c r="F268" s="23">
        <v>5.08</v>
      </c>
      <c r="G268" s="23">
        <v>22.59</v>
      </c>
      <c r="H268" s="23">
        <v>135</v>
      </c>
      <c r="I268" s="35">
        <v>0.16</v>
      </c>
      <c r="J268" s="35">
        <v>8.31</v>
      </c>
      <c r="K268" s="35">
        <v>0.25</v>
      </c>
      <c r="L268" s="35">
        <v>0.03</v>
      </c>
      <c r="M268" s="35">
        <v>33.67</v>
      </c>
      <c r="N268" s="35">
        <v>87.42</v>
      </c>
      <c r="O268" s="35">
        <v>29.41</v>
      </c>
      <c r="P268" s="35">
        <v>1.19</v>
      </c>
    </row>
    <row r="269" spans="1:16" ht="21.75" customHeight="1" x14ac:dyDescent="0.25">
      <c r="A269" s="39">
        <v>71</v>
      </c>
      <c r="B269" s="39"/>
      <c r="C269" s="37" t="s">
        <v>262</v>
      </c>
      <c r="D269" s="30" t="s">
        <v>31</v>
      </c>
      <c r="E269" s="31">
        <v>15.07</v>
      </c>
      <c r="F269" s="31">
        <v>9.01</v>
      </c>
      <c r="G269" s="31">
        <v>12.77</v>
      </c>
      <c r="H269" s="31">
        <v>193.75</v>
      </c>
      <c r="I269" s="31">
        <v>0.08</v>
      </c>
      <c r="J269" s="31">
        <v>1.5</v>
      </c>
      <c r="K269" s="31">
        <v>0.19</v>
      </c>
      <c r="L269" s="31">
        <v>0</v>
      </c>
      <c r="M269" s="31">
        <v>6.7</v>
      </c>
      <c r="N269" s="31">
        <v>28.05</v>
      </c>
      <c r="O269" s="31">
        <v>7.67</v>
      </c>
      <c r="P269" s="31">
        <v>0.3</v>
      </c>
    </row>
    <row r="270" spans="1:16" ht="21.75" customHeight="1" x14ac:dyDescent="0.25">
      <c r="A270" s="25">
        <v>100</v>
      </c>
      <c r="B270" s="25"/>
      <c r="C270" s="29" t="s">
        <v>207</v>
      </c>
      <c r="D270" s="26" t="s">
        <v>214</v>
      </c>
      <c r="E270" s="23">
        <v>0.55000000000000004</v>
      </c>
      <c r="F270" s="23">
        <v>1.5</v>
      </c>
      <c r="G270" s="23">
        <v>3.19</v>
      </c>
      <c r="H270" s="23">
        <v>29</v>
      </c>
      <c r="I270" s="23">
        <v>0.01</v>
      </c>
      <c r="J270" s="23">
        <v>0.64</v>
      </c>
      <c r="K270" s="23">
        <v>0.09</v>
      </c>
      <c r="L270" s="23">
        <v>0.01</v>
      </c>
      <c r="M270" s="23">
        <v>5.37</v>
      </c>
      <c r="N270" s="23">
        <v>9.65</v>
      </c>
      <c r="O270" s="23">
        <v>4.2</v>
      </c>
      <c r="P270" s="23">
        <v>0.16</v>
      </c>
    </row>
    <row r="271" spans="1:16" ht="21.75" customHeight="1" x14ac:dyDescent="0.25">
      <c r="A271" s="36">
        <v>20</v>
      </c>
      <c r="B271" s="36"/>
      <c r="C271" s="29" t="s">
        <v>263</v>
      </c>
      <c r="D271" s="27">
        <v>180</v>
      </c>
      <c r="E271" s="23">
        <v>6.2</v>
      </c>
      <c r="F271" s="23">
        <v>6.26</v>
      </c>
      <c r="G271" s="23">
        <v>37.24</v>
      </c>
      <c r="H271" s="23">
        <v>223</v>
      </c>
      <c r="I271" s="23">
        <v>7.0000000000000007E-2</v>
      </c>
      <c r="J271" s="23">
        <v>3.8</v>
      </c>
      <c r="K271" s="23">
        <v>0.76</v>
      </c>
      <c r="L271" s="23">
        <v>0</v>
      </c>
      <c r="M271" s="23">
        <v>17.68</v>
      </c>
      <c r="N271" s="23">
        <v>57.05</v>
      </c>
      <c r="O271" s="23">
        <v>22.88</v>
      </c>
      <c r="P271" s="23">
        <v>1.1399999999999999</v>
      </c>
    </row>
    <row r="272" spans="1:16" ht="21.75" customHeight="1" x14ac:dyDescent="0.25">
      <c r="A272" s="25">
        <v>90</v>
      </c>
      <c r="B272" s="25"/>
      <c r="C272" s="29" t="s">
        <v>264</v>
      </c>
      <c r="D272" s="27">
        <v>200</v>
      </c>
      <c r="E272" s="23">
        <v>0</v>
      </c>
      <c r="F272" s="23">
        <v>0</v>
      </c>
      <c r="G272" s="23">
        <v>33.93</v>
      </c>
      <c r="H272" s="23">
        <v>129</v>
      </c>
      <c r="I272" s="23">
        <v>0</v>
      </c>
      <c r="J272" s="23">
        <v>0</v>
      </c>
      <c r="K272" s="23">
        <v>0</v>
      </c>
      <c r="L272" s="23">
        <v>0</v>
      </c>
      <c r="M272" s="23">
        <v>0.68</v>
      </c>
      <c r="N272" s="23">
        <v>0</v>
      </c>
      <c r="O272" s="23">
        <v>0</v>
      </c>
      <c r="P272" s="23">
        <v>0.1</v>
      </c>
    </row>
    <row r="273" spans="1:16" ht="21.75" customHeight="1" x14ac:dyDescent="0.25">
      <c r="A273" s="36" t="s">
        <v>37</v>
      </c>
      <c r="B273" s="36"/>
      <c r="C273" s="29" t="s">
        <v>208</v>
      </c>
      <c r="D273" s="27">
        <v>100</v>
      </c>
      <c r="E273" s="23">
        <v>7.6</v>
      </c>
      <c r="F273" s="23">
        <v>0.8</v>
      </c>
      <c r="G273" s="23">
        <v>49.2</v>
      </c>
      <c r="H273" s="23">
        <v>211.67</v>
      </c>
      <c r="I273" s="23">
        <v>0.11</v>
      </c>
      <c r="J273" s="23">
        <v>0</v>
      </c>
      <c r="K273" s="23">
        <v>1.1000000000000001</v>
      </c>
      <c r="L273" s="23">
        <v>0</v>
      </c>
      <c r="M273" s="23">
        <v>14</v>
      </c>
      <c r="N273" s="23">
        <v>65</v>
      </c>
      <c r="O273" s="23">
        <v>14</v>
      </c>
      <c r="P273" s="23">
        <v>1.1000000000000001</v>
      </c>
    </row>
    <row r="274" spans="1:16" ht="21.75" customHeight="1" x14ac:dyDescent="0.25">
      <c r="A274" s="36">
        <v>20</v>
      </c>
      <c r="B274" s="25"/>
      <c r="C274" s="29" t="s">
        <v>9</v>
      </c>
      <c r="D274" s="27">
        <v>100</v>
      </c>
      <c r="E274" s="23">
        <v>8.6</v>
      </c>
      <c r="F274" s="23">
        <v>1.4</v>
      </c>
      <c r="G274" s="23">
        <v>45.11</v>
      </c>
      <c r="H274" s="23">
        <v>205.89</v>
      </c>
      <c r="I274" s="23">
        <v>0.21</v>
      </c>
      <c r="J274" s="23">
        <v>0</v>
      </c>
      <c r="K274" s="23">
        <v>2.11</v>
      </c>
      <c r="L274" s="23">
        <v>0</v>
      </c>
      <c r="M274" s="23">
        <v>34</v>
      </c>
      <c r="N274" s="23">
        <v>199</v>
      </c>
      <c r="O274" s="23">
        <v>55</v>
      </c>
      <c r="P274" s="23">
        <v>3.2</v>
      </c>
    </row>
    <row r="275" spans="1:16" ht="21.75" customHeight="1" x14ac:dyDescent="0.25">
      <c r="A275" s="25"/>
      <c r="B275" s="25"/>
      <c r="C275" s="29" t="s">
        <v>34</v>
      </c>
      <c r="D275" s="27"/>
      <c r="E275" s="23">
        <f>SUM(E267:E274)</f>
        <v>43.25</v>
      </c>
      <c r="F275" s="23">
        <f t="shared" ref="F275:P275" si="43">SUM(F267:F274)</f>
        <v>34.209999999999994</v>
      </c>
      <c r="G275" s="23">
        <f t="shared" si="43"/>
        <v>210.15000000000003</v>
      </c>
      <c r="H275" s="23">
        <f t="shared" si="43"/>
        <v>1253.31</v>
      </c>
      <c r="I275" s="23">
        <f t="shared" si="43"/>
        <v>0.73</v>
      </c>
      <c r="J275" s="23">
        <f t="shared" si="43"/>
        <v>23.35</v>
      </c>
      <c r="K275" s="23">
        <f t="shared" si="43"/>
        <v>9.09</v>
      </c>
      <c r="L275" s="23">
        <f t="shared" si="43"/>
        <v>0.04</v>
      </c>
      <c r="M275" s="23">
        <f t="shared" si="43"/>
        <v>131.18</v>
      </c>
      <c r="N275" s="23">
        <f t="shared" si="43"/>
        <v>502.27000000000004</v>
      </c>
      <c r="O275" s="23">
        <f t="shared" si="43"/>
        <v>151.71</v>
      </c>
      <c r="P275" s="23">
        <f t="shared" si="43"/>
        <v>7.83</v>
      </c>
    </row>
    <row r="276" spans="1:16" ht="21.75" customHeight="1" x14ac:dyDescent="0.25">
      <c r="A276" s="69" t="s">
        <v>196</v>
      </c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</row>
    <row r="277" spans="1:16" ht="21.75" customHeight="1" x14ac:dyDescent="0.25">
      <c r="A277" s="25" t="s">
        <v>37</v>
      </c>
      <c r="B277" s="25"/>
      <c r="C277" s="29" t="s">
        <v>238</v>
      </c>
      <c r="D277" s="27">
        <v>120</v>
      </c>
      <c r="E277" s="23">
        <v>0.48</v>
      </c>
      <c r="F277" s="23">
        <v>0.48</v>
      </c>
      <c r="G277" s="23">
        <v>11.76</v>
      </c>
      <c r="H277" s="23">
        <v>56.4</v>
      </c>
      <c r="I277" s="23">
        <v>0.04</v>
      </c>
      <c r="J277" s="23">
        <v>12</v>
      </c>
      <c r="K277" s="23">
        <v>0.24</v>
      </c>
      <c r="L277" s="23">
        <v>0</v>
      </c>
      <c r="M277" s="23">
        <v>19.22</v>
      </c>
      <c r="N277" s="23">
        <v>13.2</v>
      </c>
      <c r="O277" s="23">
        <v>10.8</v>
      </c>
      <c r="P277" s="23">
        <v>2.64</v>
      </c>
    </row>
    <row r="278" spans="1:16" ht="21.75" customHeight="1" x14ac:dyDescent="0.25">
      <c r="A278" s="25"/>
      <c r="B278" s="25"/>
      <c r="C278" s="29" t="s">
        <v>179</v>
      </c>
      <c r="D278" s="26"/>
      <c r="E278" s="23">
        <f t="shared" ref="E278:P278" si="44">E277</f>
        <v>0.48</v>
      </c>
      <c r="F278" s="23">
        <f t="shared" si="44"/>
        <v>0.48</v>
      </c>
      <c r="G278" s="23">
        <f t="shared" si="44"/>
        <v>11.76</v>
      </c>
      <c r="H278" s="23">
        <f t="shared" si="44"/>
        <v>56.4</v>
      </c>
      <c r="I278" s="23">
        <f t="shared" si="44"/>
        <v>0.04</v>
      </c>
      <c r="J278" s="23">
        <f t="shared" si="44"/>
        <v>12</v>
      </c>
      <c r="K278" s="23">
        <f t="shared" si="44"/>
        <v>0.24</v>
      </c>
      <c r="L278" s="23">
        <f t="shared" si="44"/>
        <v>0</v>
      </c>
      <c r="M278" s="23">
        <f t="shared" si="44"/>
        <v>19.22</v>
      </c>
      <c r="N278" s="23">
        <f t="shared" si="44"/>
        <v>13.2</v>
      </c>
      <c r="O278" s="23">
        <f t="shared" si="44"/>
        <v>10.8</v>
      </c>
      <c r="P278" s="23">
        <f t="shared" si="44"/>
        <v>2.64</v>
      </c>
    </row>
    <row r="279" spans="1:16" ht="21.75" customHeight="1" x14ac:dyDescent="0.25">
      <c r="A279" s="70" t="s">
        <v>184</v>
      </c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</row>
    <row r="280" spans="1:16" ht="36" customHeight="1" x14ac:dyDescent="0.25">
      <c r="A280" s="25">
        <v>73</v>
      </c>
      <c r="B280" s="25"/>
      <c r="C280" s="29" t="s">
        <v>310</v>
      </c>
      <c r="D280" s="27">
        <v>280</v>
      </c>
      <c r="E280" s="23">
        <v>23.57</v>
      </c>
      <c r="F280" s="23">
        <v>14.87</v>
      </c>
      <c r="G280" s="23">
        <v>23.51</v>
      </c>
      <c r="H280" s="23">
        <v>327</v>
      </c>
      <c r="I280" s="23">
        <v>0.32</v>
      </c>
      <c r="J280" s="23">
        <v>18.05</v>
      </c>
      <c r="K280" s="23">
        <v>1.7</v>
      </c>
      <c r="L280" s="23">
        <v>0.03</v>
      </c>
      <c r="M280" s="23">
        <v>36.08</v>
      </c>
      <c r="N280" s="23">
        <v>230</v>
      </c>
      <c r="O280" s="23">
        <v>60.74</v>
      </c>
      <c r="P280" s="23">
        <v>1.85</v>
      </c>
    </row>
    <row r="281" spans="1:16" ht="21.75" customHeight="1" x14ac:dyDescent="0.25">
      <c r="A281" s="25">
        <v>56</v>
      </c>
      <c r="B281" s="25"/>
      <c r="C281" s="29" t="s">
        <v>202</v>
      </c>
      <c r="D281" s="26" t="s">
        <v>30</v>
      </c>
      <c r="E281" s="23">
        <v>0.55000000000000004</v>
      </c>
      <c r="F281" s="23">
        <v>0</v>
      </c>
      <c r="G281" s="23">
        <v>26.12</v>
      </c>
      <c r="H281" s="23">
        <v>107</v>
      </c>
      <c r="I281" s="23">
        <v>0</v>
      </c>
      <c r="J281" s="23">
        <v>0.5</v>
      </c>
      <c r="K281" s="23">
        <v>0.1</v>
      </c>
      <c r="L281" s="23">
        <v>0</v>
      </c>
      <c r="M281" s="23">
        <v>55.8</v>
      </c>
      <c r="N281" s="23">
        <v>19.25</v>
      </c>
      <c r="O281" s="23">
        <v>7.5</v>
      </c>
      <c r="P281" s="23">
        <v>1.54</v>
      </c>
    </row>
    <row r="282" spans="1:16" ht="21.75" customHeight="1" x14ac:dyDescent="0.25">
      <c r="A282" s="25" t="s">
        <v>37</v>
      </c>
      <c r="B282" s="25"/>
      <c r="C282" s="29" t="s">
        <v>208</v>
      </c>
      <c r="D282" s="26" t="s">
        <v>266</v>
      </c>
      <c r="E282" s="23">
        <v>5.7</v>
      </c>
      <c r="F282" s="23">
        <v>0.6</v>
      </c>
      <c r="G282" s="23">
        <v>36.9</v>
      </c>
      <c r="H282" s="23">
        <v>154.4</v>
      </c>
      <c r="I282" s="23">
        <v>0.08</v>
      </c>
      <c r="J282" s="23">
        <v>0</v>
      </c>
      <c r="K282" s="23">
        <v>0.83</v>
      </c>
      <c r="L282" s="23">
        <v>0</v>
      </c>
      <c r="M282" s="23">
        <v>10.5</v>
      </c>
      <c r="N282" s="23">
        <v>58.5</v>
      </c>
      <c r="O282" s="23">
        <v>12.6</v>
      </c>
      <c r="P282" s="23">
        <v>1</v>
      </c>
    </row>
    <row r="283" spans="1:16" ht="21.75" customHeight="1" x14ac:dyDescent="0.25">
      <c r="A283" s="25" t="s">
        <v>37</v>
      </c>
      <c r="B283" s="25"/>
      <c r="C283" s="29" t="s">
        <v>217</v>
      </c>
      <c r="D283" s="26" t="s">
        <v>228</v>
      </c>
      <c r="E283" s="23">
        <v>6.02</v>
      </c>
      <c r="F283" s="23">
        <v>0.98</v>
      </c>
      <c r="G283" s="23">
        <v>31.57</v>
      </c>
      <c r="H283" s="23">
        <v>144</v>
      </c>
      <c r="I283" s="23">
        <v>0.15</v>
      </c>
      <c r="J283" s="23">
        <v>0</v>
      </c>
      <c r="K283" s="23">
        <v>1.47</v>
      </c>
      <c r="L283" s="23">
        <v>0</v>
      </c>
      <c r="M283" s="23">
        <v>23.8</v>
      </c>
      <c r="N283" s="23">
        <v>139.30000000000001</v>
      </c>
      <c r="O283" s="23">
        <v>38.5</v>
      </c>
      <c r="P283" s="23">
        <v>2.2400000000000002</v>
      </c>
    </row>
    <row r="284" spans="1:16" ht="21.75" customHeight="1" x14ac:dyDescent="0.25">
      <c r="A284" s="25"/>
      <c r="B284" s="25"/>
      <c r="C284" s="29" t="s">
        <v>179</v>
      </c>
      <c r="D284" s="26"/>
      <c r="E284" s="23">
        <f>E280+E281+E282+E283</f>
        <v>35.840000000000003</v>
      </c>
      <c r="F284" s="23">
        <f t="shared" ref="F284:P284" si="45">F280+F281+F282+F283</f>
        <v>16.45</v>
      </c>
      <c r="G284" s="23">
        <f t="shared" si="45"/>
        <v>118.1</v>
      </c>
      <c r="H284" s="23">
        <f t="shared" si="45"/>
        <v>732.4</v>
      </c>
      <c r="I284" s="23">
        <f t="shared" si="45"/>
        <v>0.55000000000000004</v>
      </c>
      <c r="J284" s="23">
        <f t="shared" si="45"/>
        <v>18.55</v>
      </c>
      <c r="K284" s="23">
        <f t="shared" si="45"/>
        <v>4.0999999999999996</v>
      </c>
      <c r="L284" s="23">
        <f t="shared" si="45"/>
        <v>0.03</v>
      </c>
      <c r="M284" s="23">
        <f t="shared" si="45"/>
        <v>126.17999999999999</v>
      </c>
      <c r="N284" s="23">
        <f t="shared" si="45"/>
        <v>447.05</v>
      </c>
      <c r="O284" s="23">
        <f t="shared" si="45"/>
        <v>119.34</v>
      </c>
      <c r="P284" s="23">
        <f t="shared" si="45"/>
        <v>6.6300000000000008</v>
      </c>
    </row>
    <row r="285" spans="1:16" ht="21.75" customHeight="1" x14ac:dyDescent="0.25">
      <c r="A285" s="69" t="s">
        <v>301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</row>
    <row r="286" spans="1:16" ht="21.75" customHeight="1" x14ac:dyDescent="0.25">
      <c r="A286" s="25">
        <v>105</v>
      </c>
      <c r="B286" s="25"/>
      <c r="C286" s="29" t="s">
        <v>205</v>
      </c>
      <c r="D286" s="26" t="s">
        <v>30</v>
      </c>
      <c r="E286" s="23">
        <v>5.8</v>
      </c>
      <c r="F286" s="23">
        <v>5</v>
      </c>
      <c r="G286" s="23">
        <v>8</v>
      </c>
      <c r="H286" s="23">
        <v>106</v>
      </c>
      <c r="I286" s="23">
        <v>0.09</v>
      </c>
      <c r="J286" s="23">
        <v>1.4</v>
      </c>
      <c r="K286" s="23">
        <v>0</v>
      </c>
      <c r="L286" s="23">
        <v>0.03</v>
      </c>
      <c r="M286" s="23">
        <v>270</v>
      </c>
      <c r="N286" s="23">
        <v>180</v>
      </c>
      <c r="O286" s="23">
        <v>28</v>
      </c>
      <c r="P286" s="23">
        <v>0.2</v>
      </c>
    </row>
    <row r="287" spans="1:16" ht="23.25" customHeight="1" x14ac:dyDescent="0.25">
      <c r="A287" s="25">
        <v>86</v>
      </c>
      <c r="B287" s="25"/>
      <c r="C287" s="29" t="s">
        <v>302</v>
      </c>
      <c r="D287" s="30">
        <v>80</v>
      </c>
      <c r="E287" s="31">
        <v>5.2</v>
      </c>
      <c r="F287" s="31">
        <v>4.53</v>
      </c>
      <c r="G287" s="31">
        <v>58.71</v>
      </c>
      <c r="H287" s="31">
        <v>293</v>
      </c>
      <c r="I287" s="31">
        <v>0.08</v>
      </c>
      <c r="J287" s="31">
        <v>7.0000000000000007E-2</v>
      </c>
      <c r="K287" s="31">
        <v>1.28</v>
      </c>
      <c r="L287" s="31">
        <v>0.03</v>
      </c>
      <c r="M287" s="31">
        <v>15.39</v>
      </c>
      <c r="N287" s="31">
        <v>55.8</v>
      </c>
      <c r="O287" s="31">
        <v>11.43</v>
      </c>
      <c r="P287" s="31">
        <v>1.07</v>
      </c>
    </row>
    <row r="288" spans="1:16" ht="21.75" customHeight="1" x14ac:dyDescent="0.25">
      <c r="A288" s="25"/>
      <c r="B288" s="25"/>
      <c r="C288" s="29" t="s">
        <v>179</v>
      </c>
      <c r="D288" s="26"/>
      <c r="E288" s="23">
        <f t="shared" ref="E288:P288" si="46">E286+E287</f>
        <v>11</v>
      </c>
      <c r="F288" s="23">
        <f t="shared" si="46"/>
        <v>9.5300000000000011</v>
      </c>
      <c r="G288" s="23">
        <f t="shared" si="46"/>
        <v>66.710000000000008</v>
      </c>
      <c r="H288" s="23">
        <f t="shared" si="46"/>
        <v>399</v>
      </c>
      <c r="I288" s="23">
        <f t="shared" si="46"/>
        <v>0.16999999999999998</v>
      </c>
      <c r="J288" s="23">
        <f t="shared" si="46"/>
        <v>1.47</v>
      </c>
      <c r="K288" s="23">
        <f t="shared" si="46"/>
        <v>1.28</v>
      </c>
      <c r="L288" s="23">
        <f t="shared" si="46"/>
        <v>0.06</v>
      </c>
      <c r="M288" s="23">
        <f t="shared" si="46"/>
        <v>285.39</v>
      </c>
      <c r="N288" s="23">
        <f t="shared" si="46"/>
        <v>235.8</v>
      </c>
      <c r="O288" s="23">
        <f t="shared" si="46"/>
        <v>39.43</v>
      </c>
      <c r="P288" s="23">
        <f t="shared" si="46"/>
        <v>1.27</v>
      </c>
    </row>
    <row r="289" spans="1:16" ht="21.75" customHeight="1" x14ac:dyDescent="0.25">
      <c r="A289" s="25"/>
      <c r="B289" s="25"/>
      <c r="C289" s="29"/>
      <c r="D289" s="26"/>
      <c r="E289" s="23" t="s">
        <v>1</v>
      </c>
      <c r="F289" s="23" t="s">
        <v>2</v>
      </c>
      <c r="G289" s="23" t="s">
        <v>3</v>
      </c>
      <c r="H289" s="23" t="s">
        <v>4</v>
      </c>
      <c r="I289" s="23" t="s">
        <v>32</v>
      </c>
      <c r="J289" s="23" t="s">
        <v>6</v>
      </c>
      <c r="K289" s="23" t="s">
        <v>44</v>
      </c>
      <c r="L289" s="23" t="s">
        <v>26</v>
      </c>
      <c r="M289" s="23" t="s">
        <v>27</v>
      </c>
      <c r="N289" s="23" t="s">
        <v>28</v>
      </c>
      <c r="O289" s="23" t="s">
        <v>29</v>
      </c>
      <c r="P289" s="23" t="s">
        <v>5</v>
      </c>
    </row>
    <row r="290" spans="1:16" ht="21.75" customHeight="1" x14ac:dyDescent="0.25">
      <c r="A290" s="50"/>
      <c r="B290" s="50"/>
      <c r="C290" s="51" t="s">
        <v>86</v>
      </c>
      <c r="D290" s="52"/>
      <c r="E290" s="53">
        <f t="shared" ref="E290:P290" si="47">E265+E275+E278+E284+E288</f>
        <v>102.47</v>
      </c>
      <c r="F290" s="53">
        <f t="shared" si="47"/>
        <v>88.559999999999988</v>
      </c>
      <c r="G290" s="53">
        <f t="shared" si="47"/>
        <v>492.41000000000008</v>
      </c>
      <c r="H290" s="53">
        <f t="shared" si="47"/>
        <v>3058.91</v>
      </c>
      <c r="I290" s="53">
        <f t="shared" si="47"/>
        <v>1.84</v>
      </c>
      <c r="J290" s="53">
        <f t="shared" si="47"/>
        <v>59.19</v>
      </c>
      <c r="K290" s="53">
        <f t="shared" si="47"/>
        <v>18.080000000000002</v>
      </c>
      <c r="L290" s="53">
        <f t="shared" si="47"/>
        <v>0.25</v>
      </c>
      <c r="M290" s="53">
        <f t="shared" si="47"/>
        <v>829.75</v>
      </c>
      <c r="N290" s="53">
        <f t="shared" si="47"/>
        <v>1434.13</v>
      </c>
      <c r="O290" s="53">
        <f t="shared" si="47"/>
        <v>368.99000000000007</v>
      </c>
      <c r="P290" s="53">
        <f t="shared" si="47"/>
        <v>19.91</v>
      </c>
    </row>
    <row r="291" spans="1:16" ht="21.75" customHeight="1" x14ac:dyDescent="0.25">
      <c r="A291" s="70" t="s">
        <v>18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</row>
    <row r="292" spans="1:16" ht="21.75" customHeight="1" x14ac:dyDescent="0.25">
      <c r="A292" s="71" t="s">
        <v>36</v>
      </c>
      <c r="B292" s="71" t="s">
        <v>166</v>
      </c>
      <c r="C292" s="73" t="s">
        <v>20</v>
      </c>
      <c r="D292" s="74" t="s">
        <v>21</v>
      </c>
      <c r="E292" s="73" t="s">
        <v>22</v>
      </c>
      <c r="F292" s="73"/>
      <c r="G292" s="73"/>
      <c r="H292" s="73" t="s">
        <v>23</v>
      </c>
      <c r="I292" s="73" t="s">
        <v>24</v>
      </c>
      <c r="J292" s="73"/>
      <c r="K292" s="73"/>
      <c r="L292" s="73"/>
      <c r="M292" s="73" t="s">
        <v>25</v>
      </c>
      <c r="N292" s="73"/>
      <c r="O292" s="73"/>
      <c r="P292" s="73"/>
    </row>
    <row r="293" spans="1:16" ht="21.75" customHeight="1" x14ac:dyDescent="0.25">
      <c r="A293" s="71"/>
      <c r="B293" s="71"/>
      <c r="C293" s="73"/>
      <c r="D293" s="74"/>
      <c r="E293" s="23" t="s">
        <v>1</v>
      </c>
      <c r="F293" s="23" t="s">
        <v>2</v>
      </c>
      <c r="G293" s="23" t="s">
        <v>3</v>
      </c>
      <c r="H293" s="73"/>
      <c r="I293" s="23" t="s">
        <v>32</v>
      </c>
      <c r="J293" s="23" t="s">
        <v>6</v>
      </c>
      <c r="K293" s="23" t="s">
        <v>44</v>
      </c>
      <c r="L293" s="23" t="s">
        <v>26</v>
      </c>
      <c r="M293" s="23" t="s">
        <v>27</v>
      </c>
      <c r="N293" s="23" t="s">
        <v>28</v>
      </c>
      <c r="O293" s="23" t="s">
        <v>29</v>
      </c>
      <c r="P293" s="23" t="s">
        <v>5</v>
      </c>
    </row>
    <row r="294" spans="1:16" ht="21.75" customHeight="1" x14ac:dyDescent="0.25">
      <c r="A294" s="71">
        <v>1</v>
      </c>
      <c r="B294" s="71"/>
      <c r="C294" s="27">
        <v>2</v>
      </c>
      <c r="D294" s="26">
        <v>3</v>
      </c>
      <c r="E294" s="27">
        <v>4</v>
      </c>
      <c r="F294" s="27">
        <v>5</v>
      </c>
      <c r="G294" s="27">
        <v>6</v>
      </c>
      <c r="H294" s="27">
        <v>7</v>
      </c>
      <c r="I294" s="27">
        <v>8</v>
      </c>
      <c r="J294" s="27">
        <v>9</v>
      </c>
      <c r="K294" s="27">
        <v>10</v>
      </c>
      <c r="L294" s="27">
        <v>11</v>
      </c>
      <c r="M294" s="27">
        <v>12</v>
      </c>
      <c r="N294" s="27">
        <v>13</v>
      </c>
      <c r="O294" s="27">
        <v>14</v>
      </c>
      <c r="P294" s="27">
        <v>15</v>
      </c>
    </row>
    <row r="295" spans="1:16" ht="21.75" customHeight="1" x14ac:dyDescent="0.25">
      <c r="A295" s="70" t="s">
        <v>7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</row>
    <row r="296" spans="1:16" ht="39" customHeight="1" x14ac:dyDescent="0.25">
      <c r="A296" s="25">
        <v>40</v>
      </c>
      <c r="B296" s="25"/>
      <c r="C296" s="29" t="s">
        <v>267</v>
      </c>
      <c r="D296" s="26" t="s">
        <v>268</v>
      </c>
      <c r="E296" s="23">
        <v>36.590000000000003</v>
      </c>
      <c r="F296" s="23">
        <v>54.13</v>
      </c>
      <c r="G296" s="23">
        <v>37.950000000000003</v>
      </c>
      <c r="H296" s="23">
        <v>806</v>
      </c>
      <c r="I296" s="23">
        <v>0.14000000000000001</v>
      </c>
      <c r="J296" s="23">
        <v>74</v>
      </c>
      <c r="K296" s="23">
        <v>1.1499999999999999</v>
      </c>
      <c r="L296" s="23">
        <v>0.02</v>
      </c>
      <c r="M296" s="23">
        <v>415.69</v>
      </c>
      <c r="N296" s="23">
        <v>574.03</v>
      </c>
      <c r="O296" s="23">
        <v>60.33</v>
      </c>
      <c r="P296" s="23">
        <v>1.91</v>
      </c>
    </row>
    <row r="297" spans="1:16" ht="21.75" customHeight="1" x14ac:dyDescent="0.25">
      <c r="A297" s="25">
        <v>15</v>
      </c>
      <c r="B297" s="25"/>
      <c r="C297" s="29" t="s">
        <v>304</v>
      </c>
      <c r="D297" s="27">
        <v>200</v>
      </c>
      <c r="E297" s="23">
        <v>4.09</v>
      </c>
      <c r="F297" s="23">
        <v>4.29</v>
      </c>
      <c r="G297" s="23">
        <v>17.93</v>
      </c>
      <c r="H297" s="23">
        <v>124</v>
      </c>
      <c r="I297" s="32">
        <v>0.05</v>
      </c>
      <c r="J297" s="33">
        <v>1.56</v>
      </c>
      <c r="K297" s="33">
        <v>0.01</v>
      </c>
      <c r="L297" s="23">
        <v>0.02</v>
      </c>
      <c r="M297" s="23">
        <v>235</v>
      </c>
      <c r="N297" s="23">
        <v>127.65</v>
      </c>
      <c r="O297" s="34">
        <v>29.55</v>
      </c>
      <c r="P297" s="23">
        <v>0.77</v>
      </c>
    </row>
    <row r="298" spans="1:16" ht="21.75" customHeight="1" x14ac:dyDescent="0.25">
      <c r="A298" s="36" t="s">
        <v>37</v>
      </c>
      <c r="B298" s="36"/>
      <c r="C298" s="37" t="s">
        <v>208</v>
      </c>
      <c r="D298" s="38">
        <v>90</v>
      </c>
      <c r="E298" s="35">
        <v>5.7</v>
      </c>
      <c r="F298" s="35">
        <v>0.6</v>
      </c>
      <c r="G298" s="35">
        <v>36.9</v>
      </c>
      <c r="H298" s="35">
        <v>154.4</v>
      </c>
      <c r="I298" s="35">
        <v>0.08</v>
      </c>
      <c r="J298" s="35">
        <v>0</v>
      </c>
      <c r="K298" s="35">
        <v>0.83</v>
      </c>
      <c r="L298" s="35">
        <v>0</v>
      </c>
      <c r="M298" s="35">
        <v>10.5</v>
      </c>
      <c r="N298" s="35">
        <v>58.5</v>
      </c>
      <c r="O298" s="35">
        <v>12.6</v>
      </c>
      <c r="P298" s="35">
        <v>1</v>
      </c>
    </row>
    <row r="299" spans="1:16" ht="21.75" customHeight="1" x14ac:dyDescent="0.25">
      <c r="A299" s="25">
        <v>96</v>
      </c>
      <c r="B299" s="25"/>
      <c r="C299" s="29" t="s">
        <v>95</v>
      </c>
      <c r="D299" s="27">
        <v>20</v>
      </c>
      <c r="E299" s="23">
        <v>0.16</v>
      </c>
      <c r="F299" s="23">
        <v>14.31</v>
      </c>
      <c r="G299" s="23">
        <v>0.26</v>
      </c>
      <c r="H299" s="23">
        <v>129.4</v>
      </c>
      <c r="I299" s="23">
        <v>0.2</v>
      </c>
      <c r="J299" s="23">
        <v>0</v>
      </c>
      <c r="K299" s="23">
        <v>0.2</v>
      </c>
      <c r="L299" s="23">
        <v>0.08</v>
      </c>
      <c r="M299" s="23">
        <v>4.8</v>
      </c>
      <c r="N299" s="23">
        <v>6</v>
      </c>
      <c r="O299" s="23">
        <v>0</v>
      </c>
      <c r="P299" s="23">
        <v>0.04</v>
      </c>
    </row>
    <row r="300" spans="1:16" ht="21.75" customHeight="1" x14ac:dyDescent="0.25">
      <c r="A300" s="25"/>
      <c r="B300" s="25"/>
      <c r="C300" s="29" t="s">
        <v>34</v>
      </c>
      <c r="D300" s="27"/>
      <c r="E300" s="23">
        <f>SUM(E296:E299)</f>
        <v>46.540000000000006</v>
      </c>
      <c r="F300" s="23">
        <f t="shared" ref="F300:P300" si="48">SUM(F296:F299)</f>
        <v>73.33</v>
      </c>
      <c r="G300" s="23">
        <f t="shared" si="48"/>
        <v>93.04</v>
      </c>
      <c r="H300" s="23">
        <f t="shared" si="48"/>
        <v>1213.8000000000002</v>
      </c>
      <c r="I300" s="23">
        <f t="shared" si="48"/>
        <v>0.47000000000000003</v>
      </c>
      <c r="J300" s="23">
        <f t="shared" si="48"/>
        <v>75.56</v>
      </c>
      <c r="K300" s="23">
        <f t="shared" si="48"/>
        <v>2.19</v>
      </c>
      <c r="L300" s="23">
        <f t="shared" si="48"/>
        <v>0.12</v>
      </c>
      <c r="M300" s="23">
        <f t="shared" si="48"/>
        <v>665.99</v>
      </c>
      <c r="N300" s="23">
        <f t="shared" si="48"/>
        <v>766.18</v>
      </c>
      <c r="O300" s="23">
        <f t="shared" si="48"/>
        <v>102.47999999999999</v>
      </c>
      <c r="P300" s="23">
        <f t="shared" si="48"/>
        <v>3.7199999999999998</v>
      </c>
    </row>
    <row r="301" spans="1:16" ht="21.75" customHeight="1" x14ac:dyDescent="0.25">
      <c r="A301" s="70" t="s">
        <v>10</v>
      </c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</row>
    <row r="302" spans="1:16" ht="21.75" customHeight="1" x14ac:dyDescent="0.25">
      <c r="A302" s="25">
        <v>49</v>
      </c>
      <c r="B302" s="25" t="s">
        <v>171</v>
      </c>
      <c r="C302" s="29" t="s">
        <v>170</v>
      </c>
      <c r="D302" s="30" t="s">
        <v>31</v>
      </c>
      <c r="E302" s="31">
        <v>2.8</v>
      </c>
      <c r="F302" s="31">
        <v>12.1</v>
      </c>
      <c r="G302" s="31">
        <v>7.1</v>
      </c>
      <c r="H302" s="31">
        <v>148</v>
      </c>
      <c r="I302" s="31">
        <v>0.02</v>
      </c>
      <c r="J302" s="31">
        <v>5.5</v>
      </c>
      <c r="K302" s="31">
        <v>4.5</v>
      </c>
      <c r="L302" s="31">
        <v>0.01</v>
      </c>
      <c r="M302" s="31">
        <v>89</v>
      </c>
      <c r="N302" s="31">
        <v>82</v>
      </c>
      <c r="O302" s="31">
        <v>19</v>
      </c>
      <c r="P302" s="31">
        <v>1.2</v>
      </c>
    </row>
    <row r="303" spans="1:16" ht="30" customHeight="1" x14ac:dyDescent="0.25">
      <c r="A303" s="23">
        <v>44.45</v>
      </c>
      <c r="B303" s="23" t="s">
        <v>311</v>
      </c>
      <c r="C303" s="29" t="s">
        <v>174</v>
      </c>
      <c r="D303" s="26" t="s">
        <v>182</v>
      </c>
      <c r="E303" s="23">
        <v>2.67</v>
      </c>
      <c r="F303" s="23">
        <v>3.98</v>
      </c>
      <c r="G303" s="23">
        <v>14.76</v>
      </c>
      <c r="H303" s="23">
        <v>105.45</v>
      </c>
      <c r="I303" s="23">
        <v>0.08</v>
      </c>
      <c r="J303" s="23">
        <v>5.83</v>
      </c>
      <c r="K303" s="23">
        <v>1.34</v>
      </c>
      <c r="L303" s="23">
        <v>0.01</v>
      </c>
      <c r="M303" s="23">
        <v>27.95</v>
      </c>
      <c r="N303" s="23">
        <v>62.13</v>
      </c>
      <c r="O303" s="23">
        <v>19.93</v>
      </c>
      <c r="P303" s="23">
        <v>0.76</v>
      </c>
    </row>
    <row r="304" spans="1:16" ht="21.75" customHeight="1" x14ac:dyDescent="0.25">
      <c r="A304" s="25">
        <v>76</v>
      </c>
      <c r="B304" s="25"/>
      <c r="C304" s="29" t="s">
        <v>240</v>
      </c>
      <c r="D304" s="26" t="s">
        <v>243</v>
      </c>
      <c r="E304" s="23">
        <v>1.95</v>
      </c>
      <c r="F304" s="23">
        <v>0.15</v>
      </c>
      <c r="G304" s="23">
        <v>10.8</v>
      </c>
      <c r="H304" s="23">
        <v>51</v>
      </c>
      <c r="I304" s="23">
        <v>0.09</v>
      </c>
      <c r="J304" s="23">
        <v>7.5</v>
      </c>
      <c r="K304" s="23">
        <v>0.6</v>
      </c>
      <c r="L304" s="23">
        <v>0.03</v>
      </c>
      <c r="M304" s="23">
        <v>76.5</v>
      </c>
      <c r="N304" s="23">
        <v>82.5</v>
      </c>
      <c r="O304" s="23">
        <v>57</v>
      </c>
      <c r="P304" s="35">
        <v>1.05</v>
      </c>
    </row>
    <row r="305" spans="1:16" ht="21.75" customHeight="1" x14ac:dyDescent="0.25">
      <c r="A305" s="25">
        <v>70</v>
      </c>
      <c r="B305" s="25"/>
      <c r="C305" s="29" t="s">
        <v>269</v>
      </c>
      <c r="D305" s="27" t="s">
        <v>224</v>
      </c>
      <c r="E305" s="23">
        <v>6.28</v>
      </c>
      <c r="F305" s="23">
        <v>14.13</v>
      </c>
      <c r="G305" s="23">
        <v>14.62</v>
      </c>
      <c r="H305" s="23">
        <v>228</v>
      </c>
      <c r="I305" s="23">
        <v>0.09</v>
      </c>
      <c r="J305" s="23">
        <v>10.09</v>
      </c>
      <c r="K305" s="23">
        <v>0.39</v>
      </c>
      <c r="L305" s="23">
        <v>0</v>
      </c>
      <c r="M305" s="23">
        <v>55.89</v>
      </c>
      <c r="N305" s="23">
        <v>110.22</v>
      </c>
      <c r="O305" s="23">
        <v>39.89</v>
      </c>
      <c r="P305" s="23">
        <v>1.96</v>
      </c>
    </row>
    <row r="306" spans="1:16" ht="21.75" customHeight="1" x14ac:dyDescent="0.25">
      <c r="A306" s="25">
        <v>78</v>
      </c>
      <c r="B306" s="25"/>
      <c r="C306" s="29" t="s">
        <v>270</v>
      </c>
      <c r="D306" s="27">
        <v>120</v>
      </c>
      <c r="E306" s="23">
        <v>11.5</v>
      </c>
      <c r="F306" s="23">
        <v>5.95</v>
      </c>
      <c r="G306" s="23">
        <v>51.96</v>
      </c>
      <c r="H306" s="23">
        <v>123</v>
      </c>
      <c r="I306" s="32">
        <v>0.1</v>
      </c>
      <c r="J306" s="33">
        <v>4.75</v>
      </c>
      <c r="K306" s="33">
        <v>2.57</v>
      </c>
      <c r="L306" s="23">
        <v>0.01</v>
      </c>
      <c r="M306" s="23">
        <v>45.12</v>
      </c>
      <c r="N306" s="23">
        <v>195.83</v>
      </c>
      <c r="O306" s="34">
        <v>51.01</v>
      </c>
      <c r="P306" s="23">
        <v>0.95</v>
      </c>
    </row>
    <row r="307" spans="1:16" ht="21.75" customHeight="1" x14ac:dyDescent="0.25">
      <c r="A307" s="25">
        <v>89</v>
      </c>
      <c r="B307" s="25"/>
      <c r="C307" s="29" t="s">
        <v>271</v>
      </c>
      <c r="D307" s="27">
        <v>195</v>
      </c>
      <c r="E307" s="23">
        <v>4.04</v>
      </c>
      <c r="F307" s="23">
        <v>7.77</v>
      </c>
      <c r="G307" s="23">
        <v>24.5</v>
      </c>
      <c r="H307" s="23">
        <v>206.52</v>
      </c>
      <c r="I307" s="23">
        <v>0.19</v>
      </c>
      <c r="J307" s="23">
        <v>23.89</v>
      </c>
      <c r="K307" s="23">
        <v>0.21</v>
      </c>
      <c r="L307" s="23">
        <v>0.11</v>
      </c>
      <c r="M307" s="23">
        <v>50.12</v>
      </c>
      <c r="N307" s="23">
        <v>111.15</v>
      </c>
      <c r="O307" s="23">
        <v>36.44</v>
      </c>
      <c r="P307" s="23">
        <v>1.37</v>
      </c>
    </row>
    <row r="308" spans="1:16" ht="21.75" customHeight="1" x14ac:dyDescent="0.25">
      <c r="A308" s="25" t="s">
        <v>37</v>
      </c>
      <c r="B308" s="25"/>
      <c r="C308" s="29" t="s">
        <v>127</v>
      </c>
      <c r="D308" s="27">
        <v>200</v>
      </c>
      <c r="E308" s="23">
        <v>1</v>
      </c>
      <c r="F308" s="23">
        <v>0.2</v>
      </c>
      <c r="G308" s="23">
        <v>20.2</v>
      </c>
      <c r="H308" s="23">
        <v>75</v>
      </c>
      <c r="I308" s="23">
        <v>0.02</v>
      </c>
      <c r="J308" s="23">
        <v>4</v>
      </c>
      <c r="K308" s="23">
        <v>0.2</v>
      </c>
      <c r="L308" s="23">
        <v>0</v>
      </c>
      <c r="M308" s="23">
        <v>14</v>
      </c>
      <c r="N308" s="23">
        <v>14</v>
      </c>
      <c r="O308" s="23">
        <v>8</v>
      </c>
      <c r="P308" s="23">
        <v>2.8</v>
      </c>
    </row>
    <row r="309" spans="1:16" ht="21.75" customHeight="1" x14ac:dyDescent="0.25">
      <c r="A309" s="25" t="s">
        <v>37</v>
      </c>
      <c r="B309" s="25"/>
      <c r="C309" s="29" t="s">
        <v>208</v>
      </c>
      <c r="D309" s="27">
        <v>100</v>
      </c>
      <c r="E309" s="23">
        <v>7.6</v>
      </c>
      <c r="F309" s="23">
        <v>0.8</v>
      </c>
      <c r="G309" s="23">
        <v>49.2</v>
      </c>
      <c r="H309" s="23">
        <v>211.67</v>
      </c>
      <c r="I309" s="23">
        <v>0.11</v>
      </c>
      <c r="J309" s="23">
        <v>0</v>
      </c>
      <c r="K309" s="23">
        <v>1.1000000000000001</v>
      </c>
      <c r="L309" s="23">
        <v>0</v>
      </c>
      <c r="M309" s="23">
        <v>14</v>
      </c>
      <c r="N309" s="23">
        <v>65</v>
      </c>
      <c r="O309" s="23">
        <v>14</v>
      </c>
      <c r="P309" s="23">
        <v>1.1000000000000001</v>
      </c>
    </row>
    <row r="310" spans="1:16" ht="21.75" customHeight="1" x14ac:dyDescent="0.25">
      <c r="A310" s="25" t="s">
        <v>37</v>
      </c>
      <c r="B310" s="25"/>
      <c r="C310" s="29" t="s">
        <v>217</v>
      </c>
      <c r="D310" s="27">
        <v>100</v>
      </c>
      <c r="E310" s="23">
        <v>8.6</v>
      </c>
      <c r="F310" s="23">
        <v>1.4</v>
      </c>
      <c r="G310" s="23">
        <v>45.11</v>
      </c>
      <c r="H310" s="23">
        <v>205.89</v>
      </c>
      <c r="I310" s="23">
        <v>0.21</v>
      </c>
      <c r="J310" s="23">
        <v>0</v>
      </c>
      <c r="K310" s="23">
        <v>2.11</v>
      </c>
      <c r="L310" s="23">
        <v>0</v>
      </c>
      <c r="M310" s="23">
        <v>34</v>
      </c>
      <c r="N310" s="23">
        <v>199</v>
      </c>
      <c r="O310" s="23">
        <v>55</v>
      </c>
      <c r="P310" s="23">
        <v>3.2</v>
      </c>
    </row>
    <row r="311" spans="1:16" ht="21.75" customHeight="1" x14ac:dyDescent="0.25">
      <c r="A311" s="25"/>
      <c r="B311" s="25"/>
      <c r="C311" s="29" t="s">
        <v>34</v>
      </c>
      <c r="D311" s="27"/>
      <c r="E311" s="23">
        <f>SUM(E302:E310)</f>
        <v>46.44</v>
      </c>
      <c r="F311" s="23">
        <f t="shared" ref="F311:P311" si="49">SUM(F302:F310)</f>
        <v>46.48</v>
      </c>
      <c r="G311" s="23">
        <f t="shared" si="49"/>
        <v>238.25</v>
      </c>
      <c r="H311" s="23">
        <f t="shared" si="49"/>
        <v>1354.5300000000002</v>
      </c>
      <c r="I311" s="23">
        <f t="shared" si="49"/>
        <v>0.91</v>
      </c>
      <c r="J311" s="23">
        <f t="shared" si="49"/>
        <v>61.56</v>
      </c>
      <c r="K311" s="23">
        <f t="shared" si="49"/>
        <v>13.019999999999998</v>
      </c>
      <c r="L311" s="23">
        <f t="shared" si="49"/>
        <v>0.17</v>
      </c>
      <c r="M311" s="23">
        <f t="shared" si="49"/>
        <v>406.58</v>
      </c>
      <c r="N311" s="23">
        <f t="shared" si="49"/>
        <v>921.83</v>
      </c>
      <c r="O311" s="23">
        <f t="shared" si="49"/>
        <v>300.27</v>
      </c>
      <c r="P311" s="23">
        <f t="shared" si="49"/>
        <v>14.39</v>
      </c>
    </row>
    <row r="312" spans="1:16" ht="21.75" customHeight="1" x14ac:dyDescent="0.25">
      <c r="A312" s="69" t="s">
        <v>196</v>
      </c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</row>
    <row r="313" spans="1:16" ht="21.75" customHeight="1" x14ac:dyDescent="0.25">
      <c r="A313" s="25" t="s">
        <v>37</v>
      </c>
      <c r="B313" s="25"/>
      <c r="C313" s="29" t="s">
        <v>238</v>
      </c>
      <c r="D313" s="27">
        <v>120</v>
      </c>
      <c r="E313" s="23">
        <v>0.48</v>
      </c>
      <c r="F313" s="23">
        <v>0.48</v>
      </c>
      <c r="G313" s="23">
        <v>11.76</v>
      </c>
      <c r="H313" s="23">
        <v>56.4</v>
      </c>
      <c r="I313" s="23">
        <v>0.04</v>
      </c>
      <c r="J313" s="23">
        <v>12</v>
      </c>
      <c r="K313" s="23">
        <v>0.24</v>
      </c>
      <c r="L313" s="23">
        <v>0</v>
      </c>
      <c r="M313" s="23">
        <v>19.22</v>
      </c>
      <c r="N313" s="23">
        <v>13.2</v>
      </c>
      <c r="O313" s="23">
        <v>10.8</v>
      </c>
      <c r="P313" s="23">
        <v>2.64</v>
      </c>
    </row>
    <row r="314" spans="1:16" ht="21.75" customHeight="1" x14ac:dyDescent="0.25">
      <c r="A314" s="25"/>
      <c r="B314" s="25"/>
      <c r="C314" s="29" t="s">
        <v>179</v>
      </c>
      <c r="D314" s="26"/>
      <c r="E314" s="23">
        <f t="shared" ref="E314:P314" si="50">E313</f>
        <v>0.48</v>
      </c>
      <c r="F314" s="23">
        <f t="shared" si="50"/>
        <v>0.48</v>
      </c>
      <c r="G314" s="23">
        <f t="shared" si="50"/>
        <v>11.76</v>
      </c>
      <c r="H314" s="23">
        <f t="shared" si="50"/>
        <v>56.4</v>
      </c>
      <c r="I314" s="23">
        <f t="shared" si="50"/>
        <v>0.04</v>
      </c>
      <c r="J314" s="23">
        <f t="shared" si="50"/>
        <v>12</v>
      </c>
      <c r="K314" s="23">
        <f t="shared" si="50"/>
        <v>0.24</v>
      </c>
      <c r="L314" s="23">
        <f t="shared" si="50"/>
        <v>0</v>
      </c>
      <c r="M314" s="23">
        <f t="shared" si="50"/>
        <v>19.22</v>
      </c>
      <c r="N314" s="23">
        <f t="shared" si="50"/>
        <v>13.2</v>
      </c>
      <c r="O314" s="23">
        <f t="shared" si="50"/>
        <v>10.8</v>
      </c>
      <c r="P314" s="23">
        <f t="shared" si="50"/>
        <v>2.64</v>
      </c>
    </row>
    <row r="315" spans="1:16" ht="21.75" customHeight="1" x14ac:dyDescent="0.25">
      <c r="A315" s="69" t="s">
        <v>184</v>
      </c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</row>
    <row r="316" spans="1:16" ht="21.75" customHeight="1" x14ac:dyDescent="0.25">
      <c r="A316" s="25">
        <v>18</v>
      </c>
      <c r="B316" s="25"/>
      <c r="C316" s="29" t="s">
        <v>119</v>
      </c>
      <c r="D316" s="26" t="s">
        <v>199</v>
      </c>
      <c r="E316" s="23">
        <v>15.81</v>
      </c>
      <c r="F316" s="23">
        <v>22.26</v>
      </c>
      <c r="G316" s="23">
        <v>20.079999999999998</v>
      </c>
      <c r="H316" s="23">
        <v>356.36</v>
      </c>
      <c r="I316" s="23">
        <v>0.12</v>
      </c>
      <c r="J316" s="23">
        <v>37.64</v>
      </c>
      <c r="K316" s="23">
        <v>4.9400000000000004</v>
      </c>
      <c r="L316" s="23">
        <v>0.04</v>
      </c>
      <c r="M316" s="23">
        <v>134.55000000000001</v>
      </c>
      <c r="N316" s="23">
        <v>201.61</v>
      </c>
      <c r="O316" s="23">
        <v>61.09</v>
      </c>
      <c r="P316" s="35">
        <v>2.97</v>
      </c>
    </row>
    <row r="317" spans="1:16" ht="21.75" customHeight="1" x14ac:dyDescent="0.25">
      <c r="A317" s="25">
        <v>68</v>
      </c>
      <c r="B317" s="25"/>
      <c r="C317" s="29" t="s">
        <v>272</v>
      </c>
      <c r="D317" s="27">
        <v>200</v>
      </c>
      <c r="E317" s="23">
        <v>0.05</v>
      </c>
      <c r="F317" s="23">
        <v>0</v>
      </c>
      <c r="G317" s="23">
        <v>15.12</v>
      </c>
      <c r="H317" s="23">
        <v>60</v>
      </c>
      <c r="I317" s="23">
        <v>0</v>
      </c>
      <c r="J317" s="23">
        <v>2</v>
      </c>
      <c r="K317" s="23">
        <v>0.02</v>
      </c>
      <c r="L317" s="23">
        <v>0</v>
      </c>
      <c r="M317" s="23">
        <v>2.48</v>
      </c>
      <c r="N317" s="23">
        <v>1.41</v>
      </c>
      <c r="O317" s="23">
        <v>0.76</v>
      </c>
      <c r="P317" s="35">
        <v>0.1</v>
      </c>
    </row>
    <row r="318" spans="1:16" ht="21.75" customHeight="1" x14ac:dyDescent="0.25">
      <c r="A318" s="25" t="s">
        <v>37</v>
      </c>
      <c r="B318" s="25"/>
      <c r="C318" s="29" t="s">
        <v>208</v>
      </c>
      <c r="D318" s="27">
        <v>90</v>
      </c>
      <c r="E318" s="23">
        <v>5.7</v>
      </c>
      <c r="F318" s="23">
        <v>0.6</v>
      </c>
      <c r="G318" s="23">
        <v>36.9</v>
      </c>
      <c r="H318" s="23">
        <v>154</v>
      </c>
      <c r="I318" s="32">
        <v>0.08</v>
      </c>
      <c r="J318" s="33">
        <v>0</v>
      </c>
      <c r="K318" s="33">
        <v>0.83</v>
      </c>
      <c r="L318" s="23">
        <v>0</v>
      </c>
      <c r="M318" s="23">
        <v>10.5</v>
      </c>
      <c r="N318" s="23">
        <v>58.5</v>
      </c>
      <c r="O318" s="34">
        <v>12.6</v>
      </c>
      <c r="P318" s="23">
        <v>1</v>
      </c>
    </row>
    <row r="319" spans="1:16" ht="21.75" customHeight="1" x14ac:dyDescent="0.25">
      <c r="A319" s="25" t="s">
        <v>37</v>
      </c>
      <c r="B319" s="25"/>
      <c r="C319" s="29" t="s">
        <v>217</v>
      </c>
      <c r="D319" s="27">
        <v>70</v>
      </c>
      <c r="E319" s="23">
        <v>6.02</v>
      </c>
      <c r="F319" s="23">
        <v>0.98</v>
      </c>
      <c r="G319" s="23">
        <v>31.57</v>
      </c>
      <c r="H319" s="23">
        <v>144</v>
      </c>
      <c r="I319" s="23">
        <v>0.15</v>
      </c>
      <c r="J319" s="23">
        <v>0</v>
      </c>
      <c r="K319" s="23">
        <v>1.47</v>
      </c>
      <c r="L319" s="23">
        <v>0</v>
      </c>
      <c r="M319" s="23">
        <v>23.8</v>
      </c>
      <c r="N319" s="23">
        <v>139.30000000000001</v>
      </c>
      <c r="O319" s="23">
        <v>38.5</v>
      </c>
      <c r="P319" s="23">
        <v>2.2400000000000002</v>
      </c>
    </row>
    <row r="320" spans="1:16" ht="21.75" customHeight="1" x14ac:dyDescent="0.25">
      <c r="A320" s="69" t="s">
        <v>301</v>
      </c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</row>
    <row r="321" spans="1:16" ht="21.75" customHeight="1" x14ac:dyDescent="0.25">
      <c r="A321" s="25">
        <v>105</v>
      </c>
      <c r="B321" s="25"/>
      <c r="C321" s="29" t="s">
        <v>205</v>
      </c>
      <c r="D321" s="26" t="s">
        <v>30</v>
      </c>
      <c r="E321" s="23">
        <v>5.8</v>
      </c>
      <c r="F321" s="23">
        <v>5</v>
      </c>
      <c r="G321" s="23">
        <v>8</v>
      </c>
      <c r="H321" s="23">
        <v>106</v>
      </c>
      <c r="I321" s="23">
        <v>0.09</v>
      </c>
      <c r="J321" s="23">
        <v>1.4</v>
      </c>
      <c r="K321" s="23">
        <v>0</v>
      </c>
      <c r="L321" s="23">
        <v>0.03</v>
      </c>
      <c r="M321" s="23">
        <v>270</v>
      </c>
      <c r="N321" s="23">
        <v>180</v>
      </c>
      <c r="O321" s="23">
        <v>28</v>
      </c>
      <c r="P321" s="23">
        <v>0.2</v>
      </c>
    </row>
    <row r="322" spans="1:16" ht="23.25" customHeight="1" x14ac:dyDescent="0.25">
      <c r="A322" s="25">
        <v>86</v>
      </c>
      <c r="B322" s="25"/>
      <c r="C322" s="29" t="s">
        <v>302</v>
      </c>
      <c r="D322" s="30">
        <v>80</v>
      </c>
      <c r="E322" s="31">
        <v>5.2</v>
      </c>
      <c r="F322" s="31">
        <v>4.53</v>
      </c>
      <c r="G322" s="31">
        <v>58.71</v>
      </c>
      <c r="H322" s="31">
        <v>293</v>
      </c>
      <c r="I322" s="31">
        <v>0.08</v>
      </c>
      <c r="J322" s="31">
        <v>7.0000000000000007E-2</v>
      </c>
      <c r="K322" s="31">
        <v>1.28</v>
      </c>
      <c r="L322" s="31">
        <v>0.03</v>
      </c>
      <c r="M322" s="31">
        <v>15.39</v>
      </c>
      <c r="N322" s="31">
        <v>55.8</v>
      </c>
      <c r="O322" s="31">
        <v>11.43</v>
      </c>
      <c r="P322" s="31">
        <v>1.07</v>
      </c>
    </row>
    <row r="323" spans="1:16" ht="21.75" customHeight="1" x14ac:dyDescent="0.25">
      <c r="A323" s="25"/>
      <c r="B323" s="25"/>
      <c r="C323" s="29" t="s">
        <v>179</v>
      </c>
      <c r="D323" s="26"/>
      <c r="E323" s="23">
        <f t="shared" ref="E323:P323" si="51">E321+E322</f>
        <v>11</v>
      </c>
      <c r="F323" s="23">
        <f t="shared" si="51"/>
        <v>9.5300000000000011</v>
      </c>
      <c r="G323" s="23">
        <f t="shared" si="51"/>
        <v>66.710000000000008</v>
      </c>
      <c r="H323" s="23">
        <f t="shared" si="51"/>
        <v>399</v>
      </c>
      <c r="I323" s="23">
        <f t="shared" si="51"/>
        <v>0.16999999999999998</v>
      </c>
      <c r="J323" s="23">
        <f t="shared" si="51"/>
        <v>1.47</v>
      </c>
      <c r="K323" s="23">
        <f t="shared" si="51"/>
        <v>1.28</v>
      </c>
      <c r="L323" s="23">
        <f t="shared" si="51"/>
        <v>0.06</v>
      </c>
      <c r="M323" s="23">
        <f t="shared" si="51"/>
        <v>285.39</v>
      </c>
      <c r="N323" s="23">
        <f t="shared" si="51"/>
        <v>235.8</v>
      </c>
      <c r="O323" s="23">
        <f t="shared" si="51"/>
        <v>39.43</v>
      </c>
      <c r="P323" s="23">
        <f t="shared" si="51"/>
        <v>1.27</v>
      </c>
    </row>
    <row r="324" spans="1:16" ht="21.75" customHeight="1" x14ac:dyDescent="0.25">
      <c r="A324" s="25"/>
      <c r="B324" s="25"/>
      <c r="C324" s="29"/>
      <c r="D324" s="26"/>
      <c r="E324" s="23" t="s">
        <v>1</v>
      </c>
      <c r="F324" s="23" t="s">
        <v>2</v>
      </c>
      <c r="G324" s="23" t="s">
        <v>3</v>
      </c>
      <c r="H324" s="23" t="s">
        <v>4</v>
      </c>
      <c r="I324" s="23" t="s">
        <v>32</v>
      </c>
      <c r="J324" s="23" t="s">
        <v>6</v>
      </c>
      <c r="K324" s="23" t="s">
        <v>44</v>
      </c>
      <c r="L324" s="23" t="s">
        <v>26</v>
      </c>
      <c r="M324" s="23" t="s">
        <v>27</v>
      </c>
      <c r="N324" s="23" t="s">
        <v>28</v>
      </c>
      <c r="O324" s="23" t="s">
        <v>29</v>
      </c>
      <c r="P324" s="23" t="s">
        <v>5</v>
      </c>
    </row>
    <row r="325" spans="1:16" ht="21.75" customHeight="1" x14ac:dyDescent="0.25">
      <c r="A325" s="50"/>
      <c r="B325" s="50"/>
      <c r="C325" s="51" t="s">
        <v>86</v>
      </c>
      <c r="D325" s="52"/>
      <c r="E325" s="53">
        <f>E300+E311+E313+E319+E323</f>
        <v>110.48</v>
      </c>
      <c r="F325" s="53">
        <f>F300+F311+F313+F319+F323</f>
        <v>130.80000000000001</v>
      </c>
      <c r="G325" s="53">
        <f>G300+G311+G313+G319+G323</f>
        <v>441.33000000000004</v>
      </c>
      <c r="H325" s="53">
        <f>H300+H311+H313+H319+H323</f>
        <v>3167.7300000000005</v>
      </c>
      <c r="I325" s="53">
        <f t="shared" ref="I325:P325" si="52">I300+I311+I313+I319+I323</f>
        <v>1.74</v>
      </c>
      <c r="J325" s="53">
        <f t="shared" si="52"/>
        <v>150.59</v>
      </c>
      <c r="K325" s="53">
        <f t="shared" si="52"/>
        <v>18.2</v>
      </c>
      <c r="L325" s="53">
        <f t="shared" si="52"/>
        <v>0.35000000000000003</v>
      </c>
      <c r="M325" s="53">
        <f t="shared" si="52"/>
        <v>1400.98</v>
      </c>
      <c r="N325" s="53">
        <f t="shared" si="52"/>
        <v>2076.31</v>
      </c>
      <c r="O325" s="53">
        <f t="shared" si="52"/>
        <v>491.48</v>
      </c>
      <c r="P325" s="53">
        <f t="shared" si="52"/>
        <v>24.26</v>
      </c>
    </row>
    <row r="326" spans="1:16" ht="21.75" customHeight="1" x14ac:dyDescent="0.25">
      <c r="A326" s="70" t="s">
        <v>19</v>
      </c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</row>
    <row r="327" spans="1:16" ht="21.75" customHeight="1" x14ac:dyDescent="0.25">
      <c r="A327" s="71" t="s">
        <v>36</v>
      </c>
      <c r="B327" s="71" t="s">
        <v>166</v>
      </c>
      <c r="C327" s="73" t="s">
        <v>20</v>
      </c>
      <c r="D327" s="74" t="s">
        <v>21</v>
      </c>
      <c r="E327" s="73" t="s">
        <v>22</v>
      </c>
      <c r="F327" s="73"/>
      <c r="G327" s="73"/>
      <c r="H327" s="73" t="s">
        <v>23</v>
      </c>
      <c r="I327" s="73" t="s">
        <v>24</v>
      </c>
      <c r="J327" s="73"/>
      <c r="K327" s="73"/>
      <c r="L327" s="73"/>
      <c r="M327" s="73" t="s">
        <v>25</v>
      </c>
      <c r="N327" s="73"/>
      <c r="O327" s="73"/>
      <c r="P327" s="73"/>
    </row>
    <row r="328" spans="1:16" ht="21.75" customHeight="1" x14ac:dyDescent="0.25">
      <c r="A328" s="71"/>
      <c r="B328" s="71"/>
      <c r="C328" s="73"/>
      <c r="D328" s="74"/>
      <c r="E328" s="23" t="s">
        <v>1</v>
      </c>
      <c r="F328" s="23" t="s">
        <v>2</v>
      </c>
      <c r="G328" s="23" t="s">
        <v>3</v>
      </c>
      <c r="H328" s="73"/>
      <c r="I328" s="23" t="s">
        <v>32</v>
      </c>
      <c r="J328" s="23" t="s">
        <v>6</v>
      </c>
      <c r="K328" s="23" t="s">
        <v>44</v>
      </c>
      <c r="L328" s="23" t="s">
        <v>26</v>
      </c>
      <c r="M328" s="23" t="s">
        <v>27</v>
      </c>
      <c r="N328" s="23" t="s">
        <v>28</v>
      </c>
      <c r="O328" s="23" t="s">
        <v>29</v>
      </c>
      <c r="P328" s="23" t="s">
        <v>5</v>
      </c>
    </row>
    <row r="329" spans="1:16" ht="21.75" customHeight="1" x14ac:dyDescent="0.25">
      <c r="A329" s="71">
        <v>1</v>
      </c>
      <c r="B329" s="71"/>
      <c r="C329" s="27">
        <v>2</v>
      </c>
      <c r="D329" s="26">
        <v>3</v>
      </c>
      <c r="E329" s="27">
        <v>4</v>
      </c>
      <c r="F329" s="27">
        <v>5</v>
      </c>
      <c r="G329" s="27">
        <v>6</v>
      </c>
      <c r="H329" s="27">
        <v>7</v>
      </c>
      <c r="I329" s="27">
        <v>8</v>
      </c>
      <c r="J329" s="27">
        <v>9</v>
      </c>
      <c r="K329" s="27">
        <v>10</v>
      </c>
      <c r="L329" s="27">
        <v>11</v>
      </c>
      <c r="M329" s="27">
        <v>12</v>
      </c>
      <c r="N329" s="27">
        <v>13</v>
      </c>
      <c r="O329" s="27">
        <v>14</v>
      </c>
      <c r="P329" s="27">
        <v>15</v>
      </c>
    </row>
    <row r="330" spans="1:16" ht="21.75" customHeight="1" x14ac:dyDescent="0.25">
      <c r="A330" s="70" t="s">
        <v>7</v>
      </c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</row>
    <row r="331" spans="1:16" ht="21.75" customHeight="1" x14ac:dyDescent="0.25">
      <c r="A331" s="25">
        <v>59</v>
      </c>
      <c r="B331" s="25" t="s">
        <v>185</v>
      </c>
      <c r="C331" s="29" t="s">
        <v>169</v>
      </c>
      <c r="D331" s="27">
        <v>200</v>
      </c>
      <c r="E331" s="23">
        <v>5.54</v>
      </c>
      <c r="F331" s="23">
        <v>8.6199999999999992</v>
      </c>
      <c r="G331" s="23">
        <v>32.4</v>
      </c>
      <c r="H331" s="23">
        <v>229.4</v>
      </c>
      <c r="I331" s="23">
        <v>0.06</v>
      </c>
      <c r="J331" s="23">
        <v>1.54</v>
      </c>
      <c r="K331" s="23">
        <v>0.18</v>
      </c>
      <c r="L331" s="23">
        <v>5.3999999999999999E-2</v>
      </c>
      <c r="M331" s="23">
        <v>143.4</v>
      </c>
      <c r="N331" s="23">
        <v>151.80000000000001</v>
      </c>
      <c r="O331" s="23">
        <v>31.6</v>
      </c>
      <c r="P331" s="23">
        <v>0.44</v>
      </c>
    </row>
    <row r="332" spans="1:16" ht="21.75" customHeight="1" x14ac:dyDescent="0.25">
      <c r="A332" s="25">
        <v>19</v>
      </c>
      <c r="B332" s="25" t="s">
        <v>180</v>
      </c>
      <c r="C332" s="29" t="s">
        <v>181</v>
      </c>
      <c r="D332" s="26" t="s">
        <v>30</v>
      </c>
      <c r="E332" s="23">
        <v>3.7</v>
      </c>
      <c r="F332" s="23">
        <v>3.8</v>
      </c>
      <c r="G332" s="23">
        <v>24.5</v>
      </c>
      <c r="H332" s="23">
        <v>147</v>
      </c>
      <c r="I332" s="23">
        <v>0.03</v>
      </c>
      <c r="J332" s="23">
        <v>0.4</v>
      </c>
      <c r="K332" s="23">
        <v>0.1</v>
      </c>
      <c r="L332" s="23">
        <v>0.02</v>
      </c>
      <c r="M332" s="23">
        <v>122</v>
      </c>
      <c r="N332" s="23">
        <v>109</v>
      </c>
      <c r="O332" s="23">
        <v>30</v>
      </c>
      <c r="P332" s="23">
        <v>1</v>
      </c>
    </row>
    <row r="333" spans="1:16" ht="21.75" customHeight="1" x14ac:dyDescent="0.25">
      <c r="A333" s="25">
        <v>53</v>
      </c>
      <c r="B333" s="25"/>
      <c r="C333" s="29" t="s">
        <v>273</v>
      </c>
      <c r="D333" s="27">
        <v>20</v>
      </c>
      <c r="E333" s="23">
        <v>7.33</v>
      </c>
      <c r="F333" s="23">
        <v>13.67</v>
      </c>
      <c r="G333" s="23">
        <v>31.97</v>
      </c>
      <c r="H333" s="23">
        <v>279</v>
      </c>
      <c r="I333" s="23">
        <v>0.17</v>
      </c>
      <c r="J333" s="23">
        <v>1.82</v>
      </c>
      <c r="K333" s="23">
        <v>2.29</v>
      </c>
      <c r="L333" s="23">
        <v>0.05</v>
      </c>
      <c r="M333" s="23">
        <v>260</v>
      </c>
      <c r="N333" s="23">
        <v>194.53</v>
      </c>
      <c r="O333" s="23">
        <v>44.15</v>
      </c>
      <c r="P333" s="23">
        <v>0.9</v>
      </c>
    </row>
    <row r="334" spans="1:16" ht="21.75" customHeight="1" x14ac:dyDescent="0.25">
      <c r="A334" s="25">
        <v>82</v>
      </c>
      <c r="B334" s="25"/>
      <c r="C334" s="29" t="s">
        <v>274</v>
      </c>
      <c r="D334" s="27">
        <v>200</v>
      </c>
      <c r="E334" s="23">
        <v>2.17</v>
      </c>
      <c r="F334" s="23">
        <v>2.5499999999999998</v>
      </c>
      <c r="G334" s="23">
        <v>19.64</v>
      </c>
      <c r="H334" s="23">
        <v>110</v>
      </c>
      <c r="I334" s="23">
        <v>0.02</v>
      </c>
      <c r="J334" s="23">
        <v>0.3</v>
      </c>
      <c r="K334" s="23">
        <v>0.06</v>
      </c>
      <c r="L334" s="23">
        <v>0.02</v>
      </c>
      <c r="M334" s="23">
        <v>115.3</v>
      </c>
      <c r="N334" s="23">
        <v>66.010000000000005</v>
      </c>
      <c r="O334" s="23">
        <v>10.36</v>
      </c>
      <c r="P334" s="23">
        <v>0.1</v>
      </c>
    </row>
    <row r="335" spans="1:16" ht="21.75" customHeight="1" x14ac:dyDescent="0.25">
      <c r="A335" s="25" t="s">
        <v>37</v>
      </c>
      <c r="B335" s="25"/>
      <c r="C335" s="29" t="s">
        <v>208</v>
      </c>
      <c r="D335" s="27">
        <v>90</v>
      </c>
      <c r="E335" s="23">
        <v>5.7</v>
      </c>
      <c r="F335" s="23">
        <v>0.6</v>
      </c>
      <c r="G335" s="23">
        <v>36.9</v>
      </c>
      <c r="H335" s="23">
        <v>154.4</v>
      </c>
      <c r="I335" s="23">
        <v>0.08</v>
      </c>
      <c r="J335" s="23">
        <v>0</v>
      </c>
      <c r="K335" s="23">
        <v>0.83</v>
      </c>
      <c r="L335" s="23">
        <v>0</v>
      </c>
      <c r="M335" s="23">
        <v>10.5</v>
      </c>
      <c r="N335" s="23">
        <v>58.5</v>
      </c>
      <c r="O335" s="23">
        <v>12.6</v>
      </c>
      <c r="P335" s="23">
        <v>1</v>
      </c>
    </row>
    <row r="336" spans="1:16" ht="21.75" customHeight="1" x14ac:dyDescent="0.25">
      <c r="A336" s="25">
        <v>96</v>
      </c>
      <c r="B336" s="25"/>
      <c r="C336" s="29" t="s">
        <v>275</v>
      </c>
      <c r="D336" s="27">
        <v>20</v>
      </c>
      <c r="E336" s="23">
        <v>0.16</v>
      </c>
      <c r="F336" s="23">
        <v>14.31</v>
      </c>
      <c r="G336" s="23">
        <v>0.26</v>
      </c>
      <c r="H336" s="23">
        <v>129.4</v>
      </c>
      <c r="I336" s="23">
        <v>0.2</v>
      </c>
      <c r="J336" s="23">
        <v>0</v>
      </c>
      <c r="K336" s="23">
        <v>0.2</v>
      </c>
      <c r="L336" s="23">
        <v>0.08</v>
      </c>
      <c r="M336" s="23">
        <v>4.8</v>
      </c>
      <c r="N336" s="23">
        <v>6</v>
      </c>
      <c r="O336" s="23">
        <v>0</v>
      </c>
      <c r="P336" s="23">
        <v>0.04</v>
      </c>
    </row>
    <row r="337" spans="1:16" ht="21.75" customHeight="1" x14ac:dyDescent="0.25">
      <c r="A337" s="25">
        <v>97</v>
      </c>
      <c r="B337" s="25"/>
      <c r="C337" s="29" t="s">
        <v>131</v>
      </c>
      <c r="D337" s="27">
        <v>32</v>
      </c>
      <c r="E337" s="23">
        <v>6.56</v>
      </c>
      <c r="F337" s="23">
        <v>7.36</v>
      </c>
      <c r="G337" s="23">
        <v>0.8</v>
      </c>
      <c r="H337" s="23">
        <v>96</v>
      </c>
      <c r="I337" s="23">
        <v>8.9999999999999993E-3</v>
      </c>
      <c r="J337" s="23">
        <v>0.19</v>
      </c>
      <c r="K337" s="23">
        <v>0.13</v>
      </c>
      <c r="L337" s="23">
        <v>4.8000000000000001E-2</v>
      </c>
      <c r="M337" s="23">
        <v>224</v>
      </c>
      <c r="N337" s="23">
        <v>224</v>
      </c>
      <c r="O337" s="23">
        <v>10.56</v>
      </c>
      <c r="P337" s="23">
        <v>0.26</v>
      </c>
    </row>
    <row r="338" spans="1:16" ht="21.75" customHeight="1" x14ac:dyDescent="0.25">
      <c r="A338" s="25"/>
      <c r="B338" s="25"/>
      <c r="C338" s="29" t="s">
        <v>34</v>
      </c>
      <c r="D338" s="27"/>
      <c r="E338" s="23">
        <f>E331+E332+E333+E334+E335+E336+E337</f>
        <v>31.16</v>
      </c>
      <c r="F338" s="23">
        <f t="shared" ref="F338:P338" si="53">F331+F332+F333+F334+F335+F336+F337</f>
        <v>50.91</v>
      </c>
      <c r="G338" s="23">
        <f t="shared" si="53"/>
        <v>146.47</v>
      </c>
      <c r="H338" s="23">
        <f t="shared" si="53"/>
        <v>1145.2</v>
      </c>
      <c r="I338" s="23">
        <f t="shared" si="53"/>
        <v>0.56900000000000006</v>
      </c>
      <c r="J338" s="23">
        <f t="shared" si="53"/>
        <v>4.25</v>
      </c>
      <c r="K338" s="23">
        <f t="shared" si="53"/>
        <v>3.7900000000000005</v>
      </c>
      <c r="L338" s="23">
        <f t="shared" si="53"/>
        <v>0.27199999999999996</v>
      </c>
      <c r="M338" s="23">
        <f t="shared" si="53"/>
        <v>879.99999999999989</v>
      </c>
      <c r="N338" s="23">
        <f t="shared" si="53"/>
        <v>809.84</v>
      </c>
      <c r="O338" s="23">
        <f t="shared" si="53"/>
        <v>139.27000000000001</v>
      </c>
      <c r="P338" s="23">
        <f t="shared" si="53"/>
        <v>3.74</v>
      </c>
    </row>
    <row r="339" spans="1:16" ht="21.75" customHeight="1" x14ac:dyDescent="0.25">
      <c r="A339" s="70" t="s">
        <v>10</v>
      </c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</row>
    <row r="340" spans="1:16" ht="21.75" customHeight="1" x14ac:dyDescent="0.25">
      <c r="A340" s="25">
        <v>16</v>
      </c>
      <c r="B340" s="25"/>
      <c r="C340" s="29" t="s">
        <v>190</v>
      </c>
      <c r="D340" s="25">
        <v>100</v>
      </c>
      <c r="E340" s="23">
        <v>0.2</v>
      </c>
      <c r="F340" s="23">
        <v>0</v>
      </c>
      <c r="G340" s="23">
        <v>3.8</v>
      </c>
      <c r="H340" s="23">
        <v>24</v>
      </c>
      <c r="I340" s="23">
        <v>0.06</v>
      </c>
      <c r="J340" s="23">
        <v>25</v>
      </c>
      <c r="K340" s="23">
        <v>0.7</v>
      </c>
      <c r="L340" s="23">
        <v>0</v>
      </c>
      <c r="M340" s="23">
        <v>14</v>
      </c>
      <c r="N340" s="23">
        <v>26</v>
      </c>
      <c r="O340" s="23">
        <v>20</v>
      </c>
      <c r="P340" s="23">
        <v>0.9</v>
      </c>
    </row>
    <row r="341" spans="1:16" ht="21.75" customHeight="1" x14ac:dyDescent="0.25">
      <c r="A341" s="25">
        <v>6</v>
      </c>
      <c r="B341" s="25"/>
      <c r="C341" s="29" t="s">
        <v>276</v>
      </c>
      <c r="D341" s="26" t="s">
        <v>192</v>
      </c>
      <c r="E341" s="23">
        <v>8.5399999999999991</v>
      </c>
      <c r="F341" s="23">
        <v>6.67</v>
      </c>
      <c r="G341" s="23">
        <v>24.64</v>
      </c>
      <c r="H341" s="23">
        <v>188</v>
      </c>
      <c r="I341" s="23">
        <v>0.24</v>
      </c>
      <c r="J341" s="23">
        <v>6.83</v>
      </c>
      <c r="K341" s="23">
        <v>0.23</v>
      </c>
      <c r="L341" s="23">
        <v>0.01</v>
      </c>
      <c r="M341" s="23">
        <v>37.65</v>
      </c>
      <c r="N341" s="23">
        <v>104.93</v>
      </c>
      <c r="O341" s="23">
        <v>39.130000000000003</v>
      </c>
      <c r="P341" s="23">
        <v>2.27</v>
      </c>
    </row>
    <row r="342" spans="1:16" ht="21.75" customHeight="1" x14ac:dyDescent="0.25">
      <c r="A342" s="25">
        <v>50</v>
      </c>
      <c r="B342" s="25"/>
      <c r="C342" s="29" t="s">
        <v>277</v>
      </c>
      <c r="D342" s="26" t="s">
        <v>31</v>
      </c>
      <c r="E342" s="23">
        <v>17.48</v>
      </c>
      <c r="F342" s="23">
        <v>16.399999999999999</v>
      </c>
      <c r="G342" s="23">
        <v>1.0900000000000001</v>
      </c>
      <c r="H342" s="23">
        <v>196.3</v>
      </c>
      <c r="I342" s="23">
        <v>0.24</v>
      </c>
      <c r="J342" s="23">
        <v>17.170000000000002</v>
      </c>
      <c r="K342" s="23">
        <v>4.43</v>
      </c>
      <c r="L342" s="23">
        <v>0.1</v>
      </c>
      <c r="M342" s="23">
        <v>23.07</v>
      </c>
      <c r="N342" s="23">
        <v>305.26</v>
      </c>
      <c r="O342" s="23">
        <v>18.57</v>
      </c>
      <c r="P342" s="23">
        <v>6.67</v>
      </c>
    </row>
    <row r="343" spans="1:16" ht="38.25" customHeight="1" x14ac:dyDescent="0.25">
      <c r="A343" s="25">
        <v>20</v>
      </c>
      <c r="B343" s="25"/>
      <c r="C343" s="29" t="s">
        <v>278</v>
      </c>
      <c r="D343" s="26" t="s">
        <v>100</v>
      </c>
      <c r="E343" s="23">
        <v>6.2</v>
      </c>
      <c r="F343" s="23">
        <v>6.26</v>
      </c>
      <c r="G343" s="23">
        <v>37.24</v>
      </c>
      <c r="H343" s="23">
        <v>223</v>
      </c>
      <c r="I343" s="23">
        <v>7.0000000000000007E-2</v>
      </c>
      <c r="J343" s="23">
        <v>3.8</v>
      </c>
      <c r="K343" s="23">
        <v>0.76</v>
      </c>
      <c r="L343" s="23">
        <v>0</v>
      </c>
      <c r="M343" s="23">
        <v>17.68</v>
      </c>
      <c r="N343" s="23">
        <v>57.05</v>
      </c>
      <c r="O343" s="23">
        <v>22.88</v>
      </c>
      <c r="P343" s="23">
        <v>1.1399999999999999</v>
      </c>
    </row>
    <row r="344" spans="1:16" ht="21.75" customHeight="1" x14ac:dyDescent="0.25">
      <c r="A344" s="25">
        <v>56</v>
      </c>
      <c r="B344" s="25"/>
      <c r="C344" s="29" t="s">
        <v>42</v>
      </c>
      <c r="D344" s="27">
        <v>200</v>
      </c>
      <c r="E344" s="23">
        <v>0.55000000000000004</v>
      </c>
      <c r="F344" s="23">
        <v>0</v>
      </c>
      <c r="G344" s="23">
        <v>26.12</v>
      </c>
      <c r="H344" s="23">
        <v>107</v>
      </c>
      <c r="I344" s="23">
        <v>0</v>
      </c>
      <c r="J344" s="23">
        <v>0.5</v>
      </c>
      <c r="K344" s="23">
        <v>0.1</v>
      </c>
      <c r="L344" s="23">
        <v>0</v>
      </c>
      <c r="M344" s="23">
        <v>55.8</v>
      </c>
      <c r="N344" s="23">
        <v>19.25</v>
      </c>
      <c r="O344" s="23">
        <v>7.5</v>
      </c>
      <c r="P344" s="23">
        <v>1.54</v>
      </c>
    </row>
    <row r="345" spans="1:16" ht="21.75" customHeight="1" x14ac:dyDescent="0.25">
      <c r="A345" s="25" t="s">
        <v>37</v>
      </c>
      <c r="B345" s="25"/>
      <c r="C345" s="29" t="s">
        <v>208</v>
      </c>
      <c r="D345" s="27">
        <v>100</v>
      </c>
      <c r="E345" s="23">
        <v>7.6</v>
      </c>
      <c r="F345" s="23">
        <v>0.8</v>
      </c>
      <c r="G345" s="23">
        <v>49.2</v>
      </c>
      <c r="H345" s="23">
        <v>211.67</v>
      </c>
      <c r="I345" s="23">
        <v>0.11</v>
      </c>
      <c r="J345" s="23">
        <v>0</v>
      </c>
      <c r="K345" s="23">
        <v>1.1000000000000001</v>
      </c>
      <c r="L345" s="23">
        <v>0</v>
      </c>
      <c r="M345" s="23">
        <v>14</v>
      </c>
      <c r="N345" s="23">
        <v>65</v>
      </c>
      <c r="O345" s="23">
        <v>14</v>
      </c>
      <c r="P345" s="23">
        <v>1.1000000000000001</v>
      </c>
    </row>
    <row r="346" spans="1:16" ht="21.75" customHeight="1" x14ac:dyDescent="0.25">
      <c r="A346" s="25" t="s">
        <v>37</v>
      </c>
      <c r="B346" s="25"/>
      <c r="C346" s="29" t="s">
        <v>9</v>
      </c>
      <c r="D346" s="27">
        <v>100</v>
      </c>
      <c r="E346" s="23">
        <v>8.6</v>
      </c>
      <c r="F346" s="23">
        <v>1.4</v>
      </c>
      <c r="G346" s="23">
        <v>45.11</v>
      </c>
      <c r="H346" s="23">
        <v>205.89</v>
      </c>
      <c r="I346" s="23">
        <v>0.21</v>
      </c>
      <c r="J346" s="23">
        <v>0</v>
      </c>
      <c r="K346" s="23">
        <v>2.11</v>
      </c>
      <c r="L346" s="23">
        <v>0</v>
      </c>
      <c r="M346" s="23">
        <v>34</v>
      </c>
      <c r="N346" s="23">
        <v>199</v>
      </c>
      <c r="O346" s="23">
        <v>55</v>
      </c>
      <c r="P346" s="23">
        <v>3.2</v>
      </c>
    </row>
    <row r="347" spans="1:16" ht="21.75" customHeight="1" x14ac:dyDescent="0.25">
      <c r="A347" s="25"/>
      <c r="B347" s="25"/>
      <c r="C347" s="29" t="s">
        <v>34</v>
      </c>
      <c r="D347" s="27"/>
      <c r="E347" s="23">
        <f>SUM(E340:E346)</f>
        <v>49.17</v>
      </c>
      <c r="F347" s="23">
        <f t="shared" ref="F347:P347" si="54">SUM(F340:F346)</f>
        <v>31.529999999999998</v>
      </c>
      <c r="G347" s="23">
        <f t="shared" si="54"/>
        <v>187.20000000000005</v>
      </c>
      <c r="H347" s="23">
        <f t="shared" si="54"/>
        <v>1155.8599999999999</v>
      </c>
      <c r="I347" s="23">
        <f t="shared" si="54"/>
        <v>0.93</v>
      </c>
      <c r="J347" s="23">
        <f t="shared" si="54"/>
        <v>53.3</v>
      </c>
      <c r="K347" s="23">
        <f t="shared" si="54"/>
        <v>9.4299999999999979</v>
      </c>
      <c r="L347" s="23">
        <f t="shared" si="54"/>
        <v>0.11</v>
      </c>
      <c r="M347" s="23">
        <f t="shared" si="54"/>
        <v>196.2</v>
      </c>
      <c r="N347" s="23">
        <f t="shared" si="54"/>
        <v>776.49</v>
      </c>
      <c r="O347" s="23">
        <f t="shared" si="54"/>
        <v>177.07999999999998</v>
      </c>
      <c r="P347" s="23">
        <f t="shared" si="54"/>
        <v>16.82</v>
      </c>
    </row>
    <row r="348" spans="1:16" ht="21.75" customHeight="1" x14ac:dyDescent="0.25">
      <c r="A348" s="69" t="s">
        <v>196</v>
      </c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</row>
    <row r="349" spans="1:16" ht="21.75" customHeight="1" x14ac:dyDescent="0.25">
      <c r="A349" s="25" t="s">
        <v>37</v>
      </c>
      <c r="B349" s="25"/>
      <c r="C349" s="29" t="s">
        <v>238</v>
      </c>
      <c r="D349" s="27">
        <v>120</v>
      </c>
      <c r="E349" s="23">
        <v>0.48</v>
      </c>
      <c r="F349" s="23">
        <v>0.48</v>
      </c>
      <c r="G349" s="23">
        <v>11.76</v>
      </c>
      <c r="H349" s="23">
        <v>56.4</v>
      </c>
      <c r="I349" s="23">
        <v>0.04</v>
      </c>
      <c r="J349" s="23">
        <v>12</v>
      </c>
      <c r="K349" s="23">
        <v>0.24</v>
      </c>
      <c r="L349" s="23">
        <v>0</v>
      </c>
      <c r="M349" s="23">
        <v>19.22</v>
      </c>
      <c r="N349" s="23">
        <v>13.2</v>
      </c>
      <c r="O349" s="23">
        <v>10.8</v>
      </c>
      <c r="P349" s="23">
        <v>2.64</v>
      </c>
    </row>
    <row r="350" spans="1:16" ht="21.75" customHeight="1" x14ac:dyDescent="0.25">
      <c r="A350" s="25"/>
      <c r="B350" s="25"/>
      <c r="C350" s="29" t="s">
        <v>179</v>
      </c>
      <c r="D350" s="26"/>
      <c r="E350" s="23">
        <f t="shared" ref="E350:P350" si="55">E349</f>
        <v>0.48</v>
      </c>
      <c r="F350" s="23">
        <f t="shared" si="55"/>
        <v>0.48</v>
      </c>
      <c r="G350" s="23">
        <f t="shared" si="55"/>
        <v>11.76</v>
      </c>
      <c r="H350" s="23">
        <f t="shared" si="55"/>
        <v>56.4</v>
      </c>
      <c r="I350" s="23">
        <f t="shared" si="55"/>
        <v>0.04</v>
      </c>
      <c r="J350" s="23">
        <f t="shared" si="55"/>
        <v>12</v>
      </c>
      <c r="K350" s="23">
        <f t="shared" si="55"/>
        <v>0.24</v>
      </c>
      <c r="L350" s="23">
        <f t="shared" si="55"/>
        <v>0</v>
      </c>
      <c r="M350" s="23">
        <f t="shared" si="55"/>
        <v>19.22</v>
      </c>
      <c r="N350" s="23">
        <f t="shared" si="55"/>
        <v>13.2</v>
      </c>
      <c r="O350" s="23">
        <f t="shared" si="55"/>
        <v>10.8</v>
      </c>
      <c r="P350" s="23">
        <f t="shared" si="55"/>
        <v>2.64</v>
      </c>
    </row>
    <row r="351" spans="1:16" ht="21.75" customHeight="1" x14ac:dyDescent="0.25">
      <c r="A351" s="69" t="s">
        <v>184</v>
      </c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</row>
    <row r="352" spans="1:16" ht="29.25" customHeight="1" x14ac:dyDescent="0.25">
      <c r="A352" s="25">
        <v>85</v>
      </c>
      <c r="B352" s="25"/>
      <c r="C352" s="29" t="s">
        <v>279</v>
      </c>
      <c r="D352" s="26" t="s">
        <v>173</v>
      </c>
      <c r="E352" s="31">
        <v>23.75</v>
      </c>
      <c r="F352" s="31">
        <v>23.73</v>
      </c>
      <c r="G352" s="31">
        <v>29.69</v>
      </c>
      <c r="H352" s="31">
        <v>370.53</v>
      </c>
      <c r="I352" s="31">
        <v>0.09</v>
      </c>
      <c r="J352" s="31">
        <v>0.4</v>
      </c>
      <c r="K352" s="31">
        <v>0.64</v>
      </c>
      <c r="L352" s="31">
        <v>0.33</v>
      </c>
      <c r="M352" s="31">
        <v>302</v>
      </c>
      <c r="N352" s="31">
        <v>294.99</v>
      </c>
      <c r="O352" s="31">
        <v>32.840000000000003</v>
      </c>
      <c r="P352" s="31">
        <v>1.19</v>
      </c>
    </row>
    <row r="353" spans="1:16" ht="21.75" customHeight="1" x14ac:dyDescent="0.25">
      <c r="A353" s="25" t="s">
        <v>37</v>
      </c>
      <c r="B353" s="25"/>
      <c r="C353" s="29" t="s">
        <v>208</v>
      </c>
      <c r="D353" s="26" t="s">
        <v>266</v>
      </c>
      <c r="E353" s="23">
        <v>5.7</v>
      </c>
      <c r="F353" s="23">
        <v>0.6</v>
      </c>
      <c r="G353" s="23">
        <v>36.9</v>
      </c>
      <c r="H353" s="23">
        <v>154.4</v>
      </c>
      <c r="I353" s="23">
        <v>0.08</v>
      </c>
      <c r="J353" s="23">
        <v>0</v>
      </c>
      <c r="K353" s="23">
        <v>0.83</v>
      </c>
      <c r="L353" s="23">
        <v>0</v>
      </c>
      <c r="M353" s="23">
        <v>10.5</v>
      </c>
      <c r="N353" s="23">
        <v>58.5</v>
      </c>
      <c r="O353" s="23">
        <v>12.6</v>
      </c>
      <c r="P353" s="23">
        <v>1</v>
      </c>
    </row>
    <row r="354" spans="1:16" ht="21.75" customHeight="1" x14ac:dyDescent="0.25">
      <c r="A354" s="36" t="s">
        <v>37</v>
      </c>
      <c r="B354" s="36"/>
      <c r="C354" s="29" t="s">
        <v>265</v>
      </c>
      <c r="D354" s="27">
        <v>70</v>
      </c>
      <c r="E354" s="23">
        <v>6.02</v>
      </c>
      <c r="F354" s="23">
        <v>0.98</v>
      </c>
      <c r="G354" s="23">
        <v>31.57</v>
      </c>
      <c r="H354" s="23">
        <v>144</v>
      </c>
      <c r="I354" s="23">
        <v>0.15</v>
      </c>
      <c r="J354" s="23">
        <v>0</v>
      </c>
      <c r="K354" s="23">
        <v>1.47</v>
      </c>
      <c r="L354" s="23">
        <v>0</v>
      </c>
      <c r="M354" s="23">
        <v>23.8</v>
      </c>
      <c r="N354" s="23">
        <v>139.30000000000001</v>
      </c>
      <c r="O354" s="23">
        <v>38.5</v>
      </c>
      <c r="P354" s="23">
        <v>2.2400000000000002</v>
      </c>
    </row>
    <row r="355" spans="1:16" ht="21.75" customHeight="1" x14ac:dyDescent="0.25">
      <c r="A355" s="25">
        <v>11</v>
      </c>
      <c r="B355" s="25"/>
      <c r="C355" s="54" t="s">
        <v>8</v>
      </c>
      <c r="D355" s="27">
        <v>200</v>
      </c>
      <c r="E355" s="23">
        <v>0.01</v>
      </c>
      <c r="F355" s="23">
        <v>0</v>
      </c>
      <c r="G355" s="23">
        <v>14.97</v>
      </c>
      <c r="H355" s="23">
        <v>58</v>
      </c>
      <c r="I355" s="23">
        <v>0</v>
      </c>
      <c r="J355" s="23">
        <v>0</v>
      </c>
      <c r="K355" s="23">
        <v>0</v>
      </c>
      <c r="L355" s="23">
        <v>0</v>
      </c>
      <c r="M355" s="23">
        <v>25.25</v>
      </c>
      <c r="N355" s="23">
        <v>0.31</v>
      </c>
      <c r="O355" s="23">
        <v>0.16</v>
      </c>
      <c r="P355" s="23">
        <v>7.0000000000000007E-2</v>
      </c>
    </row>
    <row r="356" spans="1:16" ht="21.75" customHeight="1" x14ac:dyDescent="0.25">
      <c r="A356" s="25" t="s">
        <v>37</v>
      </c>
      <c r="B356" s="25"/>
      <c r="C356" s="29" t="s">
        <v>280</v>
      </c>
      <c r="D356" s="27">
        <v>120</v>
      </c>
      <c r="E356" s="23">
        <v>0.48</v>
      </c>
      <c r="F356" s="23">
        <v>0.48</v>
      </c>
      <c r="G356" s="23">
        <v>11.76</v>
      </c>
      <c r="H356" s="23">
        <v>56.4</v>
      </c>
      <c r="I356" s="23">
        <v>0.04</v>
      </c>
      <c r="J356" s="23">
        <v>12</v>
      </c>
      <c r="K356" s="23">
        <v>0.24</v>
      </c>
      <c r="L356" s="23">
        <v>0</v>
      </c>
      <c r="M356" s="23">
        <v>19.2</v>
      </c>
      <c r="N356" s="23">
        <v>13.2</v>
      </c>
      <c r="O356" s="23">
        <v>10.8</v>
      </c>
      <c r="P356" s="23">
        <v>2.64</v>
      </c>
    </row>
    <row r="357" spans="1:16" ht="21.75" customHeight="1" x14ac:dyDescent="0.25">
      <c r="A357" s="25"/>
      <c r="B357" s="25"/>
      <c r="C357" s="29" t="s">
        <v>179</v>
      </c>
      <c r="D357" s="26"/>
      <c r="E357" s="23">
        <f t="shared" ref="E357:P357" si="56">E352+E353+E354+E355+E356</f>
        <v>35.959999999999994</v>
      </c>
      <c r="F357" s="23">
        <f t="shared" si="56"/>
        <v>25.790000000000003</v>
      </c>
      <c r="G357" s="23">
        <f t="shared" si="56"/>
        <v>124.89</v>
      </c>
      <c r="H357" s="23">
        <f t="shared" si="56"/>
        <v>783.32999999999993</v>
      </c>
      <c r="I357" s="23">
        <f t="shared" si="56"/>
        <v>0.35999999999999993</v>
      </c>
      <c r="J357" s="23">
        <f t="shared" si="56"/>
        <v>12.4</v>
      </c>
      <c r="K357" s="23">
        <f t="shared" si="56"/>
        <v>3.1799999999999997</v>
      </c>
      <c r="L357" s="23">
        <f t="shared" si="56"/>
        <v>0.33</v>
      </c>
      <c r="M357" s="23">
        <f t="shared" si="56"/>
        <v>380.75</v>
      </c>
      <c r="N357" s="23">
        <f t="shared" si="56"/>
        <v>506.3</v>
      </c>
      <c r="O357" s="23">
        <f t="shared" si="56"/>
        <v>94.899999999999991</v>
      </c>
      <c r="P357" s="23">
        <f t="shared" si="56"/>
        <v>7.1400000000000006</v>
      </c>
    </row>
    <row r="358" spans="1:16" ht="21.75" customHeight="1" x14ac:dyDescent="0.25">
      <c r="A358" s="69" t="s">
        <v>301</v>
      </c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</row>
    <row r="359" spans="1:16" ht="21.75" customHeight="1" x14ac:dyDescent="0.25">
      <c r="A359" s="25">
        <v>105</v>
      </c>
      <c r="B359" s="25"/>
      <c r="C359" s="29" t="s">
        <v>205</v>
      </c>
      <c r="D359" s="26" t="s">
        <v>30</v>
      </c>
      <c r="E359" s="23">
        <v>5.8</v>
      </c>
      <c r="F359" s="23">
        <v>5</v>
      </c>
      <c r="G359" s="23">
        <v>8</v>
      </c>
      <c r="H359" s="23">
        <v>106</v>
      </c>
      <c r="I359" s="23">
        <v>0.09</v>
      </c>
      <c r="J359" s="23">
        <v>1.4</v>
      </c>
      <c r="K359" s="23">
        <v>0</v>
      </c>
      <c r="L359" s="23">
        <v>0.03</v>
      </c>
      <c r="M359" s="23">
        <v>270</v>
      </c>
      <c r="N359" s="23">
        <v>180</v>
      </c>
      <c r="O359" s="23">
        <v>28</v>
      </c>
      <c r="P359" s="23">
        <v>0.2</v>
      </c>
    </row>
    <row r="360" spans="1:16" ht="23.25" customHeight="1" x14ac:dyDescent="0.25">
      <c r="A360" s="25">
        <v>86</v>
      </c>
      <c r="B360" s="25"/>
      <c r="C360" s="29" t="s">
        <v>302</v>
      </c>
      <c r="D360" s="30">
        <v>80</v>
      </c>
      <c r="E360" s="31">
        <v>5.2</v>
      </c>
      <c r="F360" s="31">
        <v>4.53</v>
      </c>
      <c r="G360" s="31">
        <v>58.71</v>
      </c>
      <c r="H360" s="31">
        <v>293</v>
      </c>
      <c r="I360" s="31">
        <v>0.08</v>
      </c>
      <c r="J360" s="31">
        <v>7.0000000000000007E-2</v>
      </c>
      <c r="K360" s="31">
        <v>1.28</v>
      </c>
      <c r="L360" s="31">
        <v>0.03</v>
      </c>
      <c r="M360" s="31">
        <v>15.39</v>
      </c>
      <c r="N360" s="31">
        <v>55.8</v>
      </c>
      <c r="O360" s="31">
        <v>11.43</v>
      </c>
      <c r="P360" s="31">
        <v>1.07</v>
      </c>
    </row>
    <row r="361" spans="1:16" ht="21.75" customHeight="1" x14ac:dyDescent="0.25">
      <c r="A361" s="25"/>
      <c r="B361" s="25"/>
      <c r="C361" s="29" t="s">
        <v>179</v>
      </c>
      <c r="D361" s="26"/>
      <c r="E361" s="23">
        <f t="shared" ref="E361:P361" si="57">E359+E360</f>
        <v>11</v>
      </c>
      <c r="F361" s="23">
        <f t="shared" si="57"/>
        <v>9.5300000000000011</v>
      </c>
      <c r="G361" s="23">
        <f t="shared" si="57"/>
        <v>66.710000000000008</v>
      </c>
      <c r="H361" s="23">
        <f t="shared" si="57"/>
        <v>399</v>
      </c>
      <c r="I361" s="23">
        <f t="shared" si="57"/>
        <v>0.16999999999999998</v>
      </c>
      <c r="J361" s="23">
        <f t="shared" si="57"/>
        <v>1.47</v>
      </c>
      <c r="K361" s="23">
        <f t="shared" si="57"/>
        <v>1.28</v>
      </c>
      <c r="L361" s="23">
        <f t="shared" si="57"/>
        <v>0.06</v>
      </c>
      <c r="M361" s="23">
        <f t="shared" si="57"/>
        <v>285.39</v>
      </c>
      <c r="N361" s="23">
        <f t="shared" si="57"/>
        <v>235.8</v>
      </c>
      <c r="O361" s="23">
        <f t="shared" si="57"/>
        <v>39.43</v>
      </c>
      <c r="P361" s="23">
        <f t="shared" si="57"/>
        <v>1.27</v>
      </c>
    </row>
    <row r="362" spans="1:16" ht="21.75" customHeight="1" x14ac:dyDescent="0.25">
      <c r="A362" s="25"/>
      <c r="B362" s="25"/>
      <c r="C362" s="29"/>
      <c r="D362" s="26"/>
      <c r="E362" s="23" t="s">
        <v>1</v>
      </c>
      <c r="F362" s="23" t="s">
        <v>2</v>
      </c>
      <c r="G362" s="23" t="s">
        <v>3</v>
      </c>
      <c r="H362" s="23" t="s">
        <v>4</v>
      </c>
      <c r="I362" s="23" t="s">
        <v>32</v>
      </c>
      <c r="J362" s="23" t="s">
        <v>6</v>
      </c>
      <c r="K362" s="23" t="s">
        <v>44</v>
      </c>
      <c r="L362" s="23" t="s">
        <v>26</v>
      </c>
      <c r="M362" s="23" t="s">
        <v>27</v>
      </c>
      <c r="N362" s="23" t="s">
        <v>28</v>
      </c>
      <c r="O362" s="23" t="s">
        <v>29</v>
      </c>
      <c r="P362" s="23" t="s">
        <v>5</v>
      </c>
    </row>
    <row r="363" spans="1:16" ht="21.75" customHeight="1" x14ac:dyDescent="0.25">
      <c r="A363" s="50"/>
      <c r="B363" s="50"/>
      <c r="C363" s="51" t="s">
        <v>86</v>
      </c>
      <c r="D363" s="52"/>
      <c r="E363" s="53">
        <f>E338+E347+E350+E357+E361</f>
        <v>127.77</v>
      </c>
      <c r="F363" s="53">
        <f t="shared" ref="F363:P363" si="58">F338+F347+F350+F357+F361</f>
        <v>118.24000000000001</v>
      </c>
      <c r="G363" s="53">
        <f t="shared" si="58"/>
        <v>537.03000000000009</v>
      </c>
      <c r="H363" s="53">
        <f t="shared" si="58"/>
        <v>3539.79</v>
      </c>
      <c r="I363" s="53">
        <f t="shared" si="58"/>
        <v>2.069</v>
      </c>
      <c r="J363" s="53">
        <f t="shared" si="58"/>
        <v>83.42</v>
      </c>
      <c r="K363" s="53">
        <f t="shared" si="58"/>
        <v>17.920000000000002</v>
      </c>
      <c r="L363" s="53">
        <f t="shared" si="58"/>
        <v>0.77200000000000002</v>
      </c>
      <c r="M363" s="53">
        <f t="shared" si="58"/>
        <v>1761.56</v>
      </c>
      <c r="N363" s="53">
        <f t="shared" si="58"/>
        <v>2341.63</v>
      </c>
      <c r="O363" s="53">
        <f t="shared" si="58"/>
        <v>461.48</v>
      </c>
      <c r="P363" s="53">
        <f t="shared" si="58"/>
        <v>31.610000000000003</v>
      </c>
    </row>
    <row r="364" spans="1:16" ht="21.75" customHeight="1" x14ac:dyDescent="0.25">
      <c r="A364" s="70" t="s">
        <v>160</v>
      </c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</row>
    <row r="365" spans="1:16" ht="21.75" customHeight="1" x14ac:dyDescent="0.25">
      <c r="A365" s="71" t="s">
        <v>36</v>
      </c>
      <c r="B365" s="71" t="s">
        <v>166</v>
      </c>
      <c r="C365" s="73" t="s">
        <v>20</v>
      </c>
      <c r="D365" s="74" t="s">
        <v>21</v>
      </c>
      <c r="E365" s="73" t="s">
        <v>22</v>
      </c>
      <c r="F365" s="73"/>
      <c r="G365" s="73"/>
      <c r="H365" s="73" t="s">
        <v>23</v>
      </c>
      <c r="I365" s="73" t="s">
        <v>24</v>
      </c>
      <c r="J365" s="73"/>
      <c r="K365" s="73"/>
      <c r="L365" s="73"/>
      <c r="M365" s="73" t="s">
        <v>25</v>
      </c>
      <c r="N365" s="73"/>
      <c r="O365" s="73"/>
      <c r="P365" s="73"/>
    </row>
    <row r="366" spans="1:16" ht="21.75" customHeight="1" x14ac:dyDescent="0.25">
      <c r="A366" s="71"/>
      <c r="B366" s="71"/>
      <c r="C366" s="73"/>
      <c r="D366" s="74"/>
      <c r="E366" s="23" t="s">
        <v>1</v>
      </c>
      <c r="F366" s="23" t="s">
        <v>2</v>
      </c>
      <c r="G366" s="23" t="s">
        <v>3</v>
      </c>
      <c r="H366" s="73"/>
      <c r="I366" s="23" t="s">
        <v>32</v>
      </c>
      <c r="J366" s="23" t="s">
        <v>6</v>
      </c>
      <c r="K366" s="23" t="s">
        <v>44</v>
      </c>
      <c r="L366" s="23" t="s">
        <v>26</v>
      </c>
      <c r="M366" s="23" t="s">
        <v>27</v>
      </c>
      <c r="N366" s="23" t="s">
        <v>28</v>
      </c>
      <c r="O366" s="23" t="s">
        <v>29</v>
      </c>
      <c r="P366" s="23" t="s">
        <v>5</v>
      </c>
    </row>
    <row r="367" spans="1:16" ht="21.75" customHeight="1" x14ac:dyDescent="0.25">
      <c r="A367" s="71">
        <v>1</v>
      </c>
      <c r="B367" s="71"/>
      <c r="C367" s="27">
        <v>2</v>
      </c>
      <c r="D367" s="26">
        <v>3</v>
      </c>
      <c r="E367" s="27">
        <v>4</v>
      </c>
      <c r="F367" s="27">
        <v>5</v>
      </c>
      <c r="G367" s="27">
        <v>6</v>
      </c>
      <c r="H367" s="27">
        <v>7</v>
      </c>
      <c r="I367" s="27">
        <v>8</v>
      </c>
      <c r="J367" s="27">
        <v>9</v>
      </c>
      <c r="K367" s="27">
        <v>10</v>
      </c>
      <c r="L367" s="27">
        <v>11</v>
      </c>
      <c r="M367" s="27">
        <v>12</v>
      </c>
      <c r="N367" s="27">
        <v>13</v>
      </c>
      <c r="O367" s="27">
        <v>14</v>
      </c>
      <c r="P367" s="27">
        <v>15</v>
      </c>
    </row>
    <row r="368" spans="1:16" ht="21.75" customHeight="1" x14ac:dyDescent="0.25">
      <c r="A368" s="70" t="s">
        <v>7</v>
      </c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</row>
    <row r="369" spans="1:16" ht="30" customHeight="1" x14ac:dyDescent="0.25">
      <c r="A369" s="25">
        <v>101</v>
      </c>
      <c r="B369" s="25"/>
      <c r="C369" s="29" t="s">
        <v>281</v>
      </c>
      <c r="D369" s="27">
        <v>180</v>
      </c>
      <c r="E369" s="23">
        <v>5.69</v>
      </c>
      <c r="F369" s="23">
        <v>6.21</v>
      </c>
      <c r="G369" s="23">
        <v>34.1</v>
      </c>
      <c r="H369" s="23">
        <v>208</v>
      </c>
      <c r="I369" s="23">
        <v>0.06</v>
      </c>
      <c r="J369" s="23">
        <v>3.8</v>
      </c>
      <c r="K369" s="23">
        <v>0.71</v>
      </c>
      <c r="L369" s="23">
        <v>0.02</v>
      </c>
      <c r="M369" s="23">
        <v>17.13</v>
      </c>
      <c r="N369" s="23">
        <v>53.66</v>
      </c>
      <c r="O369" s="23">
        <v>22.11</v>
      </c>
      <c r="P369" s="23">
        <v>1.07</v>
      </c>
    </row>
    <row r="370" spans="1:16" ht="21.75" customHeight="1" x14ac:dyDescent="0.25">
      <c r="A370" s="36">
        <v>2</v>
      </c>
      <c r="B370" s="36"/>
      <c r="C370" s="29" t="s">
        <v>188</v>
      </c>
      <c r="D370" s="27">
        <v>200</v>
      </c>
      <c r="E370" s="35">
        <v>4.3600000000000003</v>
      </c>
      <c r="F370" s="35">
        <v>4.34</v>
      </c>
      <c r="G370" s="35">
        <v>21.11</v>
      </c>
      <c r="H370" s="35">
        <v>133</v>
      </c>
      <c r="I370" s="35">
        <v>0.05</v>
      </c>
      <c r="J370" s="35">
        <v>1.56</v>
      </c>
      <c r="K370" s="35">
        <v>0</v>
      </c>
      <c r="L370" s="35">
        <v>0.04</v>
      </c>
      <c r="M370" s="35">
        <v>230</v>
      </c>
      <c r="N370" s="35">
        <v>108</v>
      </c>
      <c r="O370" s="35">
        <v>16.8</v>
      </c>
      <c r="P370" s="35">
        <v>0.11</v>
      </c>
    </row>
    <row r="371" spans="1:16" ht="21.75" customHeight="1" x14ac:dyDescent="0.25">
      <c r="A371" s="25">
        <v>96</v>
      </c>
      <c r="B371" s="25"/>
      <c r="C371" s="29" t="s">
        <v>95</v>
      </c>
      <c r="D371" s="27">
        <v>20</v>
      </c>
      <c r="E371" s="23">
        <v>0.16</v>
      </c>
      <c r="F371" s="23">
        <v>14.31</v>
      </c>
      <c r="G371" s="23">
        <v>0.26</v>
      </c>
      <c r="H371" s="23">
        <v>129.4</v>
      </c>
      <c r="I371" s="32">
        <v>0.2</v>
      </c>
      <c r="J371" s="33">
        <v>0</v>
      </c>
      <c r="K371" s="33">
        <v>0.2</v>
      </c>
      <c r="L371" s="23">
        <v>0.08</v>
      </c>
      <c r="M371" s="23">
        <v>4.8</v>
      </c>
      <c r="N371" s="23">
        <v>6</v>
      </c>
      <c r="O371" s="34">
        <v>0</v>
      </c>
      <c r="P371" s="23">
        <v>0.04</v>
      </c>
    </row>
    <row r="372" spans="1:16" ht="21.75" customHeight="1" x14ac:dyDescent="0.25">
      <c r="A372" s="25" t="s">
        <v>37</v>
      </c>
      <c r="B372" s="25"/>
      <c r="C372" s="29" t="s">
        <v>208</v>
      </c>
      <c r="D372" s="27">
        <v>90</v>
      </c>
      <c r="E372" s="23">
        <v>5.7</v>
      </c>
      <c r="F372" s="23">
        <v>0.6</v>
      </c>
      <c r="G372" s="23">
        <v>36.9</v>
      </c>
      <c r="H372" s="23">
        <v>154.4</v>
      </c>
      <c r="I372" s="23">
        <v>0.08</v>
      </c>
      <c r="J372" s="23">
        <v>0</v>
      </c>
      <c r="K372" s="23">
        <v>0.83</v>
      </c>
      <c r="L372" s="23">
        <v>0</v>
      </c>
      <c r="M372" s="23">
        <v>10.5</v>
      </c>
      <c r="N372" s="23">
        <v>58.5</v>
      </c>
      <c r="O372" s="23">
        <v>12.6</v>
      </c>
      <c r="P372" s="23">
        <v>1</v>
      </c>
    </row>
    <row r="373" spans="1:16" ht="21.75" customHeight="1" x14ac:dyDescent="0.25">
      <c r="A373" s="25"/>
      <c r="B373" s="25"/>
      <c r="C373" s="29" t="s">
        <v>34</v>
      </c>
      <c r="D373" s="27"/>
      <c r="E373" s="23">
        <f t="shared" ref="E373:P373" si="59">SUM(E369:E372)</f>
        <v>15.91</v>
      </c>
      <c r="F373" s="23">
        <f t="shared" si="59"/>
        <v>25.46</v>
      </c>
      <c r="G373" s="23">
        <f t="shared" si="59"/>
        <v>92.37</v>
      </c>
      <c r="H373" s="23">
        <f t="shared" si="59"/>
        <v>624.79999999999995</v>
      </c>
      <c r="I373" s="23">
        <f t="shared" si="59"/>
        <v>0.39</v>
      </c>
      <c r="J373" s="23">
        <f t="shared" si="59"/>
        <v>5.3599999999999994</v>
      </c>
      <c r="K373" s="23">
        <f t="shared" si="59"/>
        <v>1.7399999999999998</v>
      </c>
      <c r="L373" s="23">
        <f t="shared" si="59"/>
        <v>0.14000000000000001</v>
      </c>
      <c r="M373" s="23">
        <f t="shared" si="59"/>
        <v>262.43</v>
      </c>
      <c r="N373" s="23">
        <f t="shared" si="59"/>
        <v>226.16</v>
      </c>
      <c r="O373" s="23">
        <f t="shared" si="59"/>
        <v>51.51</v>
      </c>
      <c r="P373" s="23">
        <f t="shared" si="59"/>
        <v>2.2200000000000002</v>
      </c>
    </row>
    <row r="374" spans="1:16" ht="21.75" customHeight="1" x14ac:dyDescent="0.25">
      <c r="A374" s="70" t="s">
        <v>10</v>
      </c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</row>
    <row r="375" spans="1:16" ht="21.75" customHeight="1" x14ac:dyDescent="0.25">
      <c r="A375" s="25">
        <v>54</v>
      </c>
      <c r="B375" s="25"/>
      <c r="C375" s="29" t="s">
        <v>282</v>
      </c>
      <c r="D375" s="30" t="s">
        <v>286</v>
      </c>
      <c r="E375" s="31">
        <v>9.52</v>
      </c>
      <c r="F375" s="31">
        <v>14.58</v>
      </c>
      <c r="G375" s="31">
        <v>2.1800000000000002</v>
      </c>
      <c r="H375" s="31">
        <v>178</v>
      </c>
      <c r="I375" s="31">
        <v>0.02</v>
      </c>
      <c r="J375" s="31">
        <v>2.4</v>
      </c>
      <c r="K375" s="31">
        <v>5.04</v>
      </c>
      <c r="L375" s="31">
        <v>0.01</v>
      </c>
      <c r="M375" s="31">
        <v>50.64</v>
      </c>
      <c r="N375" s="31">
        <v>159.72</v>
      </c>
      <c r="O375" s="31">
        <v>24.96</v>
      </c>
      <c r="P375" s="31">
        <v>0.78</v>
      </c>
    </row>
    <row r="376" spans="1:16" ht="30" customHeight="1" x14ac:dyDescent="0.25">
      <c r="A376" s="25">
        <v>89</v>
      </c>
      <c r="B376" s="25"/>
      <c r="C376" s="29" t="s">
        <v>283</v>
      </c>
      <c r="D376" s="26" t="s">
        <v>224</v>
      </c>
      <c r="E376" s="23">
        <v>6.46</v>
      </c>
      <c r="F376" s="23">
        <v>7.87</v>
      </c>
      <c r="G376" s="23">
        <v>9.07</v>
      </c>
      <c r="H376" s="23">
        <v>148</v>
      </c>
      <c r="I376" s="23">
        <v>0.11</v>
      </c>
      <c r="J376" s="23">
        <v>9.25</v>
      </c>
      <c r="K376" s="23">
        <v>0.32</v>
      </c>
      <c r="L376" s="23">
        <v>0.12</v>
      </c>
      <c r="M376" s="23">
        <v>66.61</v>
      </c>
      <c r="N376" s="23">
        <v>99.19</v>
      </c>
      <c r="O376" s="23">
        <v>30.95</v>
      </c>
      <c r="P376" s="23">
        <v>1.71</v>
      </c>
    </row>
    <row r="377" spans="1:16" ht="21.75" customHeight="1" x14ac:dyDescent="0.25">
      <c r="A377" s="25">
        <v>38</v>
      </c>
      <c r="B377" s="25"/>
      <c r="C377" s="29" t="s">
        <v>284</v>
      </c>
      <c r="D377" s="43" t="s">
        <v>287</v>
      </c>
      <c r="E377" s="23">
        <v>14.09</v>
      </c>
      <c r="F377" s="23">
        <v>12.78</v>
      </c>
      <c r="G377" s="23">
        <v>24.84</v>
      </c>
      <c r="H377" s="23">
        <v>285.13</v>
      </c>
      <c r="I377" s="23">
        <v>0.18</v>
      </c>
      <c r="J377" s="23">
        <v>12.9</v>
      </c>
      <c r="K377" s="23">
        <v>0.33</v>
      </c>
      <c r="L377" s="23">
        <v>0.02</v>
      </c>
      <c r="M377" s="23">
        <v>30.89</v>
      </c>
      <c r="N377" s="23">
        <v>104.41</v>
      </c>
      <c r="O377" s="23">
        <v>40.86</v>
      </c>
      <c r="P377" s="23">
        <v>1.53</v>
      </c>
    </row>
    <row r="378" spans="1:16" ht="21.75" customHeight="1" x14ac:dyDescent="0.25">
      <c r="A378" s="25">
        <v>90</v>
      </c>
      <c r="B378" s="25"/>
      <c r="C378" s="29" t="s">
        <v>285</v>
      </c>
      <c r="D378" s="26" t="s">
        <v>30</v>
      </c>
      <c r="E378" s="23">
        <v>0</v>
      </c>
      <c r="F378" s="23">
        <v>0</v>
      </c>
      <c r="G378" s="23">
        <v>33.93</v>
      </c>
      <c r="H378" s="23">
        <v>129</v>
      </c>
      <c r="I378" s="23">
        <v>0</v>
      </c>
      <c r="J378" s="23">
        <v>0</v>
      </c>
      <c r="K378" s="23">
        <v>0</v>
      </c>
      <c r="L378" s="23">
        <v>0</v>
      </c>
      <c r="M378" s="23">
        <v>0.68</v>
      </c>
      <c r="N378" s="23">
        <v>0</v>
      </c>
      <c r="O378" s="23">
        <v>0</v>
      </c>
      <c r="P378" s="23">
        <v>0.1</v>
      </c>
    </row>
    <row r="379" spans="1:16" ht="21.75" customHeight="1" x14ac:dyDescent="0.25">
      <c r="A379" s="25" t="s">
        <v>37</v>
      </c>
      <c r="B379" s="36"/>
      <c r="C379" s="29" t="s">
        <v>208</v>
      </c>
      <c r="D379" s="27">
        <v>100</v>
      </c>
      <c r="E379" s="23">
        <v>7.6</v>
      </c>
      <c r="F379" s="23">
        <v>0.8</v>
      </c>
      <c r="G379" s="23">
        <v>49.2</v>
      </c>
      <c r="H379" s="23">
        <v>211.67</v>
      </c>
      <c r="I379" s="23">
        <v>0.11</v>
      </c>
      <c r="J379" s="23">
        <v>0</v>
      </c>
      <c r="K379" s="23">
        <v>1.1000000000000001</v>
      </c>
      <c r="L379" s="23">
        <v>0</v>
      </c>
      <c r="M379" s="23">
        <v>14</v>
      </c>
      <c r="N379" s="23">
        <v>65</v>
      </c>
      <c r="O379" s="23">
        <v>14</v>
      </c>
      <c r="P379" s="23">
        <v>1.1000000000000001</v>
      </c>
    </row>
    <row r="380" spans="1:16" ht="21.75" customHeight="1" x14ac:dyDescent="0.25">
      <c r="A380" s="25" t="s">
        <v>37</v>
      </c>
      <c r="B380" s="25"/>
      <c r="C380" s="29" t="s">
        <v>217</v>
      </c>
      <c r="D380" s="27">
        <v>100</v>
      </c>
      <c r="E380" s="23">
        <v>8.6</v>
      </c>
      <c r="F380" s="23">
        <v>1.4</v>
      </c>
      <c r="G380" s="23">
        <v>45.11</v>
      </c>
      <c r="H380" s="23">
        <v>205.89</v>
      </c>
      <c r="I380" s="23">
        <v>0.21</v>
      </c>
      <c r="J380" s="23">
        <v>0</v>
      </c>
      <c r="K380" s="23">
        <v>2.11</v>
      </c>
      <c r="L380" s="23">
        <v>0</v>
      </c>
      <c r="M380" s="23">
        <v>34</v>
      </c>
      <c r="N380" s="23">
        <v>199</v>
      </c>
      <c r="O380" s="23">
        <v>55</v>
      </c>
      <c r="P380" s="23">
        <v>3.2</v>
      </c>
    </row>
    <row r="381" spans="1:16" ht="21.75" customHeight="1" x14ac:dyDescent="0.25">
      <c r="A381" s="25"/>
      <c r="B381" s="25"/>
      <c r="C381" s="29" t="s">
        <v>34</v>
      </c>
      <c r="D381" s="27"/>
      <c r="E381" s="23">
        <f t="shared" ref="E381:P381" si="60">SUM(E375:E380)</f>
        <v>46.27</v>
      </c>
      <c r="F381" s="23">
        <f t="shared" si="60"/>
        <v>37.429999999999993</v>
      </c>
      <c r="G381" s="23">
        <f t="shared" si="60"/>
        <v>164.33</v>
      </c>
      <c r="H381" s="23">
        <f t="shared" si="60"/>
        <v>1157.69</v>
      </c>
      <c r="I381" s="23">
        <f t="shared" si="60"/>
        <v>0.63</v>
      </c>
      <c r="J381" s="23">
        <f t="shared" si="60"/>
        <v>24.55</v>
      </c>
      <c r="K381" s="23">
        <f t="shared" si="60"/>
        <v>8.9</v>
      </c>
      <c r="L381" s="23">
        <f t="shared" si="60"/>
        <v>0.15</v>
      </c>
      <c r="M381" s="23">
        <f t="shared" si="60"/>
        <v>196.82</v>
      </c>
      <c r="N381" s="23">
        <f t="shared" si="60"/>
        <v>627.31999999999994</v>
      </c>
      <c r="O381" s="23">
        <f t="shared" si="60"/>
        <v>165.76999999999998</v>
      </c>
      <c r="P381" s="23">
        <f t="shared" si="60"/>
        <v>8.4200000000000017</v>
      </c>
    </row>
    <row r="382" spans="1:16" ht="21.75" customHeight="1" x14ac:dyDescent="0.25">
      <c r="A382" s="69" t="s">
        <v>196</v>
      </c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</row>
    <row r="383" spans="1:16" ht="21.75" customHeight="1" x14ac:dyDescent="0.25">
      <c r="A383" s="25" t="s">
        <v>37</v>
      </c>
      <c r="B383" s="25"/>
      <c r="C383" s="29" t="s">
        <v>238</v>
      </c>
      <c r="D383" s="27">
        <v>120</v>
      </c>
      <c r="E383" s="23">
        <v>0.48</v>
      </c>
      <c r="F383" s="23">
        <v>0.48</v>
      </c>
      <c r="G383" s="23">
        <v>11.76</v>
      </c>
      <c r="H383" s="23">
        <v>56.4</v>
      </c>
      <c r="I383" s="23">
        <v>0.04</v>
      </c>
      <c r="J383" s="23">
        <v>12</v>
      </c>
      <c r="K383" s="23">
        <v>0.24</v>
      </c>
      <c r="L383" s="23">
        <v>0</v>
      </c>
      <c r="M383" s="23">
        <v>19.22</v>
      </c>
      <c r="N383" s="23">
        <v>13.2</v>
      </c>
      <c r="O383" s="23">
        <v>10.8</v>
      </c>
      <c r="P383" s="23">
        <v>2.64</v>
      </c>
    </row>
    <row r="384" spans="1:16" ht="21.75" customHeight="1" x14ac:dyDescent="0.25">
      <c r="A384" s="25"/>
      <c r="B384" s="25"/>
      <c r="C384" s="29" t="s">
        <v>179</v>
      </c>
      <c r="D384" s="26"/>
      <c r="E384" s="23">
        <f t="shared" ref="E384:P384" si="61">E383</f>
        <v>0.48</v>
      </c>
      <c r="F384" s="23">
        <f t="shared" si="61"/>
        <v>0.48</v>
      </c>
      <c r="G384" s="23">
        <f t="shared" si="61"/>
        <v>11.76</v>
      </c>
      <c r="H384" s="23">
        <f t="shared" si="61"/>
        <v>56.4</v>
      </c>
      <c r="I384" s="23">
        <f t="shared" si="61"/>
        <v>0.04</v>
      </c>
      <c r="J384" s="23">
        <f t="shared" si="61"/>
        <v>12</v>
      </c>
      <c r="K384" s="23">
        <f t="shared" si="61"/>
        <v>0.24</v>
      </c>
      <c r="L384" s="23">
        <f t="shared" si="61"/>
        <v>0</v>
      </c>
      <c r="M384" s="23">
        <f t="shared" si="61"/>
        <v>19.22</v>
      </c>
      <c r="N384" s="23">
        <f t="shared" si="61"/>
        <v>13.2</v>
      </c>
      <c r="O384" s="23">
        <f t="shared" si="61"/>
        <v>10.8</v>
      </c>
      <c r="P384" s="23">
        <f t="shared" si="61"/>
        <v>2.64</v>
      </c>
    </row>
    <row r="385" spans="1:16" ht="21.75" customHeight="1" x14ac:dyDescent="0.25">
      <c r="A385" s="69" t="s">
        <v>184</v>
      </c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</row>
    <row r="386" spans="1:16" ht="21.75" customHeight="1" x14ac:dyDescent="0.25">
      <c r="A386" s="39">
        <v>43</v>
      </c>
      <c r="B386" s="39"/>
      <c r="C386" s="37" t="s">
        <v>99</v>
      </c>
      <c r="D386" s="30" t="s">
        <v>235</v>
      </c>
      <c r="E386" s="31">
        <v>17.71</v>
      </c>
      <c r="F386" s="31">
        <v>18.010000000000002</v>
      </c>
      <c r="G386" s="31">
        <v>50.75</v>
      </c>
      <c r="H386" s="31">
        <v>420.75</v>
      </c>
      <c r="I386" s="31">
        <v>7.0000000000000007E-2</v>
      </c>
      <c r="J386" s="31">
        <v>6.53</v>
      </c>
      <c r="K386" s="31">
        <v>3.04</v>
      </c>
      <c r="L386" s="31">
        <v>0.08</v>
      </c>
      <c r="M386" s="31">
        <v>4.84</v>
      </c>
      <c r="N386" s="31">
        <v>100.83</v>
      </c>
      <c r="O386" s="31">
        <v>35.840000000000003</v>
      </c>
      <c r="P386" s="31">
        <v>1.1299999999999999</v>
      </c>
    </row>
    <row r="387" spans="1:16" ht="21.75" customHeight="1" x14ac:dyDescent="0.25">
      <c r="A387" s="25">
        <v>68</v>
      </c>
      <c r="B387" s="25"/>
      <c r="C387" s="29" t="s">
        <v>227</v>
      </c>
      <c r="D387" s="26" t="s">
        <v>30</v>
      </c>
      <c r="E387" s="23">
        <v>0.05</v>
      </c>
      <c r="F387" s="23">
        <v>0</v>
      </c>
      <c r="G387" s="23">
        <v>15.12</v>
      </c>
      <c r="H387" s="23">
        <v>60</v>
      </c>
      <c r="I387" s="23">
        <v>0</v>
      </c>
      <c r="J387" s="23">
        <v>2</v>
      </c>
      <c r="K387" s="23">
        <v>0.02</v>
      </c>
      <c r="L387" s="23">
        <v>0</v>
      </c>
      <c r="M387" s="23">
        <v>2.48</v>
      </c>
      <c r="N387" s="23">
        <v>1.41</v>
      </c>
      <c r="O387" s="23">
        <v>0.76</v>
      </c>
      <c r="P387" s="23">
        <v>0.1</v>
      </c>
    </row>
    <row r="388" spans="1:16" ht="21.75" customHeight="1" x14ac:dyDescent="0.25">
      <c r="A388" s="25" t="s">
        <v>37</v>
      </c>
      <c r="B388" s="25"/>
      <c r="C388" s="29" t="s">
        <v>208</v>
      </c>
      <c r="D388" s="27">
        <v>90</v>
      </c>
      <c r="E388" s="23">
        <v>5.71</v>
      </c>
      <c r="F388" s="23">
        <v>0.6</v>
      </c>
      <c r="G388" s="23">
        <v>36.9</v>
      </c>
      <c r="H388" s="23">
        <v>154.4</v>
      </c>
      <c r="I388" s="23">
        <v>0.08</v>
      </c>
      <c r="J388" s="23">
        <v>0</v>
      </c>
      <c r="K388" s="23">
        <v>0.83</v>
      </c>
      <c r="L388" s="23">
        <v>0</v>
      </c>
      <c r="M388" s="23">
        <v>10.5</v>
      </c>
      <c r="N388" s="23">
        <v>58.5</v>
      </c>
      <c r="O388" s="23">
        <v>12.6</v>
      </c>
      <c r="P388" s="23">
        <v>1</v>
      </c>
    </row>
    <row r="389" spans="1:16" ht="21.75" customHeight="1" x14ac:dyDescent="0.25">
      <c r="A389" s="25" t="s">
        <v>37</v>
      </c>
      <c r="B389" s="25"/>
      <c r="C389" s="29" t="s">
        <v>217</v>
      </c>
      <c r="D389" s="27">
        <v>70</v>
      </c>
      <c r="E389" s="23">
        <v>6.02</v>
      </c>
      <c r="F389" s="23">
        <v>0.98</v>
      </c>
      <c r="G389" s="23">
        <v>31.57</v>
      </c>
      <c r="H389" s="23">
        <v>144</v>
      </c>
      <c r="I389" s="23">
        <v>0.15</v>
      </c>
      <c r="J389" s="23">
        <v>0</v>
      </c>
      <c r="K389" s="23">
        <v>1.47</v>
      </c>
      <c r="L389" s="23">
        <v>0</v>
      </c>
      <c r="M389" s="23">
        <v>23.8</v>
      </c>
      <c r="N389" s="23">
        <v>139.30000000000001</v>
      </c>
      <c r="O389" s="23">
        <v>38.5</v>
      </c>
      <c r="P389" s="23">
        <v>2.2400000000000002</v>
      </c>
    </row>
    <row r="390" spans="1:16" ht="21.75" customHeight="1" x14ac:dyDescent="0.25">
      <c r="A390" s="25"/>
      <c r="B390" s="25"/>
      <c r="C390" s="29" t="s">
        <v>34</v>
      </c>
      <c r="D390" s="26"/>
      <c r="E390" s="23">
        <f>SUM(E386:E389)</f>
        <v>29.490000000000002</v>
      </c>
      <c r="F390" s="23">
        <f t="shared" ref="F390:P390" si="62">SUM(F386:F389)</f>
        <v>19.590000000000003</v>
      </c>
      <c r="G390" s="23">
        <f t="shared" si="62"/>
        <v>134.34</v>
      </c>
      <c r="H390" s="23">
        <f t="shared" si="62"/>
        <v>779.15</v>
      </c>
      <c r="I390" s="23">
        <f t="shared" si="62"/>
        <v>0.30000000000000004</v>
      </c>
      <c r="J390" s="23">
        <f t="shared" si="62"/>
        <v>8.5300000000000011</v>
      </c>
      <c r="K390" s="23">
        <f t="shared" si="62"/>
        <v>5.36</v>
      </c>
      <c r="L390" s="23">
        <f t="shared" si="62"/>
        <v>0.08</v>
      </c>
      <c r="M390" s="23">
        <f t="shared" si="62"/>
        <v>41.620000000000005</v>
      </c>
      <c r="N390" s="23">
        <f t="shared" si="62"/>
        <v>300.04000000000002</v>
      </c>
      <c r="O390" s="23">
        <f t="shared" si="62"/>
        <v>87.7</v>
      </c>
      <c r="P390" s="23">
        <f t="shared" si="62"/>
        <v>4.4700000000000006</v>
      </c>
    </row>
    <row r="391" spans="1:16" ht="21.75" customHeight="1" x14ac:dyDescent="0.25">
      <c r="A391" s="69" t="s">
        <v>301</v>
      </c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</row>
    <row r="392" spans="1:16" ht="21.75" customHeight="1" x14ac:dyDescent="0.25">
      <c r="A392" s="25">
        <v>105</v>
      </c>
      <c r="B392" s="25"/>
      <c r="C392" s="29" t="s">
        <v>205</v>
      </c>
      <c r="D392" s="26" t="s">
        <v>30</v>
      </c>
      <c r="E392" s="23">
        <v>5.8</v>
      </c>
      <c r="F392" s="23">
        <v>5</v>
      </c>
      <c r="G392" s="23">
        <v>8</v>
      </c>
      <c r="H392" s="23">
        <v>106</v>
      </c>
      <c r="I392" s="23">
        <v>0.09</v>
      </c>
      <c r="J392" s="23">
        <v>1.4</v>
      </c>
      <c r="K392" s="23">
        <v>0</v>
      </c>
      <c r="L392" s="23">
        <v>0.03</v>
      </c>
      <c r="M392" s="23">
        <v>270</v>
      </c>
      <c r="N392" s="23">
        <v>180</v>
      </c>
      <c r="O392" s="23">
        <v>28</v>
      </c>
      <c r="P392" s="23">
        <v>0.2</v>
      </c>
    </row>
    <row r="393" spans="1:16" ht="23.25" customHeight="1" x14ac:dyDescent="0.25">
      <c r="A393" s="25">
        <v>86</v>
      </c>
      <c r="B393" s="25"/>
      <c r="C393" s="29" t="s">
        <v>302</v>
      </c>
      <c r="D393" s="30">
        <v>80</v>
      </c>
      <c r="E393" s="31">
        <v>5.2</v>
      </c>
      <c r="F393" s="31">
        <v>4.53</v>
      </c>
      <c r="G393" s="31">
        <v>58.71</v>
      </c>
      <c r="H393" s="31">
        <v>293</v>
      </c>
      <c r="I393" s="31">
        <v>0.08</v>
      </c>
      <c r="J393" s="31">
        <v>7.0000000000000007E-2</v>
      </c>
      <c r="K393" s="31">
        <v>1.28</v>
      </c>
      <c r="L393" s="31">
        <v>0.03</v>
      </c>
      <c r="M393" s="31">
        <v>15.39</v>
      </c>
      <c r="N393" s="31">
        <v>55.8</v>
      </c>
      <c r="O393" s="31">
        <v>11.43</v>
      </c>
      <c r="P393" s="31">
        <v>1.07</v>
      </c>
    </row>
    <row r="394" spans="1:16" ht="21.75" customHeight="1" x14ac:dyDescent="0.25">
      <c r="A394" s="25"/>
      <c r="B394" s="25"/>
      <c r="C394" s="29" t="s">
        <v>179</v>
      </c>
      <c r="D394" s="26"/>
      <c r="E394" s="23">
        <f t="shared" ref="E394:P394" si="63">E392+E393</f>
        <v>11</v>
      </c>
      <c r="F394" s="23">
        <f t="shared" si="63"/>
        <v>9.5300000000000011</v>
      </c>
      <c r="G394" s="23">
        <f t="shared" si="63"/>
        <v>66.710000000000008</v>
      </c>
      <c r="H394" s="23">
        <f t="shared" si="63"/>
        <v>399</v>
      </c>
      <c r="I394" s="23">
        <f t="shared" si="63"/>
        <v>0.16999999999999998</v>
      </c>
      <c r="J394" s="23">
        <f t="shared" si="63"/>
        <v>1.47</v>
      </c>
      <c r="K394" s="23">
        <f t="shared" si="63"/>
        <v>1.28</v>
      </c>
      <c r="L394" s="23">
        <f t="shared" si="63"/>
        <v>0.06</v>
      </c>
      <c r="M394" s="23">
        <f t="shared" si="63"/>
        <v>285.39</v>
      </c>
      <c r="N394" s="23">
        <f t="shared" si="63"/>
        <v>235.8</v>
      </c>
      <c r="O394" s="23">
        <f t="shared" si="63"/>
        <v>39.43</v>
      </c>
      <c r="P394" s="23">
        <f t="shared" si="63"/>
        <v>1.27</v>
      </c>
    </row>
    <row r="395" spans="1:16" ht="21.75" customHeight="1" x14ac:dyDescent="0.25">
      <c r="A395" s="25"/>
      <c r="B395" s="25"/>
      <c r="C395" s="29"/>
      <c r="D395" s="26"/>
      <c r="E395" s="23" t="s">
        <v>1</v>
      </c>
      <c r="F395" s="23" t="s">
        <v>2</v>
      </c>
      <c r="G395" s="23" t="s">
        <v>3</v>
      </c>
      <c r="H395" s="23" t="s">
        <v>4</v>
      </c>
      <c r="I395" s="23" t="s">
        <v>32</v>
      </c>
      <c r="J395" s="23" t="s">
        <v>6</v>
      </c>
      <c r="K395" s="23" t="s">
        <v>44</v>
      </c>
      <c r="L395" s="23" t="s">
        <v>26</v>
      </c>
      <c r="M395" s="23" t="s">
        <v>27</v>
      </c>
      <c r="N395" s="23" t="s">
        <v>28</v>
      </c>
      <c r="O395" s="23" t="s">
        <v>29</v>
      </c>
      <c r="P395" s="23" t="s">
        <v>5</v>
      </c>
    </row>
    <row r="396" spans="1:16" ht="21.75" customHeight="1" x14ac:dyDescent="0.25">
      <c r="A396" s="50"/>
      <c r="B396" s="50"/>
      <c r="C396" s="51" t="s">
        <v>86</v>
      </c>
      <c r="D396" s="52"/>
      <c r="E396" s="53">
        <f>E373+E381+E384+E390+E394</f>
        <v>103.15</v>
      </c>
      <c r="F396" s="53">
        <f t="shared" ref="F396:P396" si="64">F373+F381+F384+F390+F394</f>
        <v>92.49</v>
      </c>
      <c r="G396" s="53">
        <f t="shared" si="64"/>
        <v>469.5100000000001</v>
      </c>
      <c r="H396" s="53">
        <f>H373+H381+H384+H390+H394</f>
        <v>3017.04</v>
      </c>
      <c r="I396" s="53">
        <f t="shared" si="64"/>
        <v>1.53</v>
      </c>
      <c r="J396" s="53">
        <f t="shared" si="64"/>
        <v>51.91</v>
      </c>
      <c r="K396" s="53">
        <f t="shared" si="64"/>
        <v>17.520000000000003</v>
      </c>
      <c r="L396" s="53">
        <f t="shared" si="64"/>
        <v>0.43000000000000005</v>
      </c>
      <c r="M396" s="53">
        <f t="shared" si="64"/>
        <v>805.48</v>
      </c>
      <c r="N396" s="53">
        <f t="shared" si="64"/>
        <v>1402.52</v>
      </c>
      <c r="O396" s="53">
        <f t="shared" si="64"/>
        <v>355.21</v>
      </c>
      <c r="P396" s="53">
        <f t="shared" si="64"/>
        <v>19.020000000000003</v>
      </c>
    </row>
    <row r="397" spans="1:16" ht="21.75" customHeight="1" x14ac:dyDescent="0.25">
      <c r="A397" s="70" t="s">
        <v>161</v>
      </c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</row>
    <row r="398" spans="1:16" ht="21.75" customHeight="1" x14ac:dyDescent="0.25">
      <c r="A398" s="71" t="s">
        <v>36</v>
      </c>
      <c r="B398" s="71" t="s">
        <v>166</v>
      </c>
      <c r="C398" s="73" t="s">
        <v>20</v>
      </c>
      <c r="D398" s="74" t="s">
        <v>21</v>
      </c>
      <c r="E398" s="73" t="s">
        <v>22</v>
      </c>
      <c r="F398" s="73"/>
      <c r="G398" s="73"/>
      <c r="H398" s="73" t="s">
        <v>23</v>
      </c>
      <c r="I398" s="73" t="s">
        <v>24</v>
      </c>
      <c r="J398" s="73"/>
      <c r="K398" s="73"/>
      <c r="L398" s="73"/>
      <c r="M398" s="73" t="s">
        <v>25</v>
      </c>
      <c r="N398" s="73"/>
      <c r="O398" s="73"/>
      <c r="P398" s="73"/>
    </row>
    <row r="399" spans="1:16" ht="21.75" customHeight="1" x14ac:dyDescent="0.25">
      <c r="A399" s="71"/>
      <c r="B399" s="71"/>
      <c r="C399" s="73"/>
      <c r="D399" s="74"/>
      <c r="E399" s="23" t="s">
        <v>1</v>
      </c>
      <c r="F399" s="23" t="s">
        <v>2</v>
      </c>
      <c r="G399" s="23" t="s">
        <v>3</v>
      </c>
      <c r="H399" s="73"/>
      <c r="I399" s="23" t="s">
        <v>32</v>
      </c>
      <c r="J399" s="23" t="s">
        <v>6</v>
      </c>
      <c r="K399" s="23" t="s">
        <v>44</v>
      </c>
      <c r="L399" s="23" t="s">
        <v>26</v>
      </c>
      <c r="M399" s="23" t="s">
        <v>27</v>
      </c>
      <c r="N399" s="23" t="s">
        <v>28</v>
      </c>
      <c r="O399" s="23" t="s">
        <v>29</v>
      </c>
      <c r="P399" s="23" t="s">
        <v>5</v>
      </c>
    </row>
    <row r="400" spans="1:16" ht="21.75" customHeight="1" x14ac:dyDescent="0.25">
      <c r="A400" s="71">
        <v>1</v>
      </c>
      <c r="B400" s="71"/>
      <c r="C400" s="27">
        <v>2</v>
      </c>
      <c r="D400" s="26">
        <v>3</v>
      </c>
      <c r="E400" s="27">
        <v>4</v>
      </c>
      <c r="F400" s="27">
        <v>5</v>
      </c>
      <c r="G400" s="27">
        <v>6</v>
      </c>
      <c r="H400" s="27">
        <v>7</v>
      </c>
      <c r="I400" s="27">
        <v>8</v>
      </c>
      <c r="J400" s="27">
        <v>9</v>
      </c>
      <c r="K400" s="27">
        <v>10</v>
      </c>
      <c r="L400" s="27">
        <v>11</v>
      </c>
      <c r="M400" s="27">
        <v>12</v>
      </c>
      <c r="N400" s="27">
        <v>13</v>
      </c>
      <c r="O400" s="27">
        <v>14</v>
      </c>
      <c r="P400" s="27">
        <v>15</v>
      </c>
    </row>
    <row r="401" spans="1:16" ht="21.75" customHeight="1" x14ac:dyDescent="0.25">
      <c r="A401" s="70" t="s">
        <v>7</v>
      </c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</row>
    <row r="402" spans="1:16" ht="21.75" customHeight="1" x14ac:dyDescent="0.25">
      <c r="A402" s="25">
        <v>14</v>
      </c>
      <c r="B402" s="25"/>
      <c r="C402" s="29" t="s">
        <v>289</v>
      </c>
      <c r="D402" s="27">
        <v>20</v>
      </c>
      <c r="E402" s="23">
        <v>6.97</v>
      </c>
      <c r="F402" s="23">
        <v>12.98</v>
      </c>
      <c r="G402" s="23">
        <v>32.32</v>
      </c>
      <c r="H402" s="23">
        <v>273</v>
      </c>
      <c r="I402" s="23">
        <v>0.09</v>
      </c>
      <c r="J402" s="23">
        <v>1.82</v>
      </c>
      <c r="K402" s="23">
        <v>2.63</v>
      </c>
      <c r="L402" s="23">
        <v>0.04</v>
      </c>
      <c r="M402" s="23">
        <v>260</v>
      </c>
      <c r="N402" s="23">
        <v>150.68</v>
      </c>
      <c r="O402" s="23">
        <v>24.85</v>
      </c>
      <c r="P402" s="23">
        <v>0.4</v>
      </c>
    </row>
    <row r="403" spans="1:16" ht="21.75" customHeight="1" x14ac:dyDescent="0.25">
      <c r="A403" s="25">
        <v>82</v>
      </c>
      <c r="B403" s="25"/>
      <c r="C403" s="29" t="s">
        <v>274</v>
      </c>
      <c r="D403" s="26" t="s">
        <v>30</v>
      </c>
      <c r="E403" s="23">
        <v>2.17</v>
      </c>
      <c r="F403" s="23">
        <v>2.5499999999999998</v>
      </c>
      <c r="G403" s="23">
        <v>19.64</v>
      </c>
      <c r="H403" s="23">
        <v>110</v>
      </c>
      <c r="I403" s="23">
        <v>0.02</v>
      </c>
      <c r="J403" s="23">
        <v>0.3</v>
      </c>
      <c r="K403" s="23">
        <v>0.06</v>
      </c>
      <c r="L403" s="23">
        <v>0.02</v>
      </c>
      <c r="M403" s="23">
        <v>115.3</v>
      </c>
      <c r="N403" s="23">
        <v>66.010000000000005</v>
      </c>
      <c r="O403" s="23">
        <v>10.36</v>
      </c>
      <c r="P403" s="23">
        <v>0.1</v>
      </c>
    </row>
    <row r="404" spans="1:16" ht="21.75" customHeight="1" x14ac:dyDescent="0.25">
      <c r="A404" s="36" t="s">
        <v>37</v>
      </c>
      <c r="B404" s="36"/>
      <c r="C404" s="37" t="s">
        <v>33</v>
      </c>
      <c r="D404" s="38">
        <v>90</v>
      </c>
      <c r="E404" s="35">
        <v>5.7</v>
      </c>
      <c r="F404" s="35">
        <v>0.6</v>
      </c>
      <c r="G404" s="35">
        <v>36.9</v>
      </c>
      <c r="H404" s="35">
        <v>154.4</v>
      </c>
      <c r="I404" s="35">
        <v>0.08</v>
      </c>
      <c r="J404" s="35">
        <v>0</v>
      </c>
      <c r="K404" s="35">
        <v>0.83</v>
      </c>
      <c r="L404" s="35">
        <v>0</v>
      </c>
      <c r="M404" s="35">
        <v>10.5</v>
      </c>
      <c r="N404" s="35">
        <v>58.5</v>
      </c>
      <c r="O404" s="35">
        <v>12.6</v>
      </c>
      <c r="P404" s="35">
        <v>1</v>
      </c>
    </row>
    <row r="405" spans="1:16" ht="21.75" customHeight="1" x14ac:dyDescent="0.25">
      <c r="A405" s="25">
        <v>4</v>
      </c>
      <c r="B405" s="25"/>
      <c r="C405" s="29" t="s">
        <v>290</v>
      </c>
      <c r="D405" s="27">
        <v>20</v>
      </c>
      <c r="E405" s="23">
        <v>0.16</v>
      </c>
      <c r="F405" s="23">
        <v>14.31</v>
      </c>
      <c r="G405" s="23">
        <v>0.26</v>
      </c>
      <c r="H405" s="23">
        <v>129.4</v>
      </c>
      <c r="I405" s="23">
        <v>0.2</v>
      </c>
      <c r="J405" s="23">
        <v>0</v>
      </c>
      <c r="K405" s="23">
        <v>0.2</v>
      </c>
      <c r="L405" s="23">
        <v>0.08</v>
      </c>
      <c r="M405" s="23">
        <v>4.8</v>
      </c>
      <c r="N405" s="23">
        <v>6</v>
      </c>
      <c r="O405" s="23">
        <v>0</v>
      </c>
      <c r="P405" s="23">
        <v>0.04</v>
      </c>
    </row>
    <row r="406" spans="1:16" ht="21.75" customHeight="1" x14ac:dyDescent="0.25">
      <c r="A406" s="25"/>
      <c r="B406" s="25"/>
      <c r="C406" s="29" t="s">
        <v>303</v>
      </c>
      <c r="D406" s="27">
        <v>40</v>
      </c>
      <c r="E406" s="23">
        <v>5.0999999999999996</v>
      </c>
      <c r="F406" s="23">
        <v>4.5999999999999996</v>
      </c>
      <c r="G406" s="23">
        <v>0.3</v>
      </c>
      <c r="H406" s="23">
        <v>63</v>
      </c>
      <c r="I406" s="23">
        <v>0.03</v>
      </c>
      <c r="J406" s="23">
        <v>0</v>
      </c>
      <c r="K406" s="23">
        <v>0.2</v>
      </c>
      <c r="L406" s="23">
        <v>0.1</v>
      </c>
      <c r="M406" s="23">
        <v>22</v>
      </c>
      <c r="N406" s="23">
        <v>77</v>
      </c>
      <c r="O406" s="23">
        <v>5</v>
      </c>
      <c r="P406" s="23">
        <v>1</v>
      </c>
    </row>
    <row r="407" spans="1:16" ht="21.75" customHeight="1" x14ac:dyDescent="0.25">
      <c r="A407" s="25"/>
      <c r="B407" s="25"/>
      <c r="C407" s="29" t="s">
        <v>34</v>
      </c>
      <c r="D407" s="27"/>
      <c r="E407" s="23">
        <f t="shared" ref="E407:P407" si="65">SUM(E402:E406)</f>
        <v>20.100000000000001</v>
      </c>
      <c r="F407" s="23">
        <f t="shared" si="65"/>
        <v>35.040000000000006</v>
      </c>
      <c r="G407" s="23">
        <f t="shared" si="65"/>
        <v>89.42</v>
      </c>
      <c r="H407" s="23">
        <f t="shared" si="65"/>
        <v>729.8</v>
      </c>
      <c r="I407" s="23">
        <f t="shared" si="65"/>
        <v>0.42000000000000004</v>
      </c>
      <c r="J407" s="23">
        <f t="shared" si="65"/>
        <v>2.12</v>
      </c>
      <c r="K407" s="23">
        <f t="shared" si="65"/>
        <v>3.9200000000000004</v>
      </c>
      <c r="L407" s="23">
        <f t="shared" si="65"/>
        <v>0.24000000000000002</v>
      </c>
      <c r="M407" s="23">
        <f t="shared" si="65"/>
        <v>412.6</v>
      </c>
      <c r="N407" s="23">
        <f t="shared" si="65"/>
        <v>358.19</v>
      </c>
      <c r="O407" s="23">
        <f t="shared" si="65"/>
        <v>52.81</v>
      </c>
      <c r="P407" s="23">
        <f t="shared" si="65"/>
        <v>2.54</v>
      </c>
    </row>
    <row r="408" spans="1:16" ht="21.75" customHeight="1" x14ac:dyDescent="0.25">
      <c r="A408" s="70" t="s">
        <v>10</v>
      </c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</row>
    <row r="409" spans="1:16" ht="21.75" customHeight="1" x14ac:dyDescent="0.25">
      <c r="A409" s="25">
        <v>3</v>
      </c>
      <c r="B409" s="46"/>
      <c r="C409" s="29" t="s">
        <v>291</v>
      </c>
      <c r="D409" s="30" t="s">
        <v>31</v>
      </c>
      <c r="E409" s="31">
        <v>1.1000000000000001</v>
      </c>
      <c r="F409" s="31">
        <v>0.1</v>
      </c>
      <c r="G409" s="31">
        <v>3.5</v>
      </c>
      <c r="H409" s="31">
        <v>20</v>
      </c>
      <c r="I409" s="31">
        <v>0.01</v>
      </c>
      <c r="J409" s="31">
        <v>15</v>
      </c>
      <c r="K409" s="31">
        <v>0.7</v>
      </c>
      <c r="L409" s="31">
        <v>0</v>
      </c>
      <c r="M409" s="31">
        <v>10</v>
      </c>
      <c r="N409" s="31">
        <v>35</v>
      </c>
      <c r="O409" s="31">
        <v>15</v>
      </c>
      <c r="P409" s="31">
        <v>0.8</v>
      </c>
    </row>
    <row r="410" spans="1:16" ht="21.75" customHeight="1" x14ac:dyDescent="0.25">
      <c r="A410" s="25">
        <v>74</v>
      </c>
      <c r="B410" s="25"/>
      <c r="C410" s="29" t="s">
        <v>292</v>
      </c>
      <c r="D410" s="26" t="s">
        <v>244</v>
      </c>
      <c r="E410" s="23">
        <v>2.79</v>
      </c>
      <c r="F410" s="23">
        <v>3.73</v>
      </c>
      <c r="G410" s="23">
        <v>28.97</v>
      </c>
      <c r="H410" s="23">
        <v>148</v>
      </c>
      <c r="I410" s="23">
        <v>0.17</v>
      </c>
      <c r="J410" s="23">
        <v>9.41</v>
      </c>
      <c r="K410" s="23">
        <v>0.2</v>
      </c>
      <c r="L410" s="23">
        <v>0.05</v>
      </c>
      <c r="M410" s="23">
        <v>25.44</v>
      </c>
      <c r="N410" s="23">
        <v>84.38</v>
      </c>
      <c r="O410" s="23">
        <v>32.19</v>
      </c>
      <c r="P410" s="23">
        <v>1.1000000000000001</v>
      </c>
    </row>
    <row r="411" spans="1:16" ht="21.75" customHeight="1" x14ac:dyDescent="0.25">
      <c r="A411" s="25">
        <v>35</v>
      </c>
      <c r="B411" s="25"/>
      <c r="C411" s="29" t="s">
        <v>236</v>
      </c>
      <c r="D411" s="27">
        <v>5</v>
      </c>
      <c r="E411" s="23">
        <v>23.79</v>
      </c>
      <c r="F411" s="23">
        <v>20.81</v>
      </c>
      <c r="G411" s="23">
        <v>2.31</v>
      </c>
      <c r="H411" s="23">
        <v>292</v>
      </c>
      <c r="I411" s="23">
        <v>0.2</v>
      </c>
      <c r="J411" s="23">
        <v>1.26</v>
      </c>
      <c r="K411" s="23">
        <v>1.77</v>
      </c>
      <c r="L411" s="23">
        <v>0</v>
      </c>
      <c r="M411" s="23">
        <v>37.39</v>
      </c>
      <c r="N411" s="23">
        <v>254.2</v>
      </c>
      <c r="O411" s="23">
        <v>37.74</v>
      </c>
      <c r="P411" s="35">
        <v>0.81</v>
      </c>
    </row>
    <row r="412" spans="1:16" ht="21.75" customHeight="1" x14ac:dyDescent="0.25">
      <c r="A412" s="25">
        <v>95</v>
      </c>
      <c r="B412" s="25"/>
      <c r="C412" s="29" t="s">
        <v>293</v>
      </c>
      <c r="D412" s="27">
        <v>200</v>
      </c>
      <c r="E412" s="23">
        <v>3.73</v>
      </c>
      <c r="F412" s="23">
        <v>8.84</v>
      </c>
      <c r="G412" s="23">
        <v>25.25</v>
      </c>
      <c r="H412" s="23">
        <v>206</v>
      </c>
      <c r="I412" s="23">
        <v>0.16</v>
      </c>
      <c r="J412" s="23">
        <v>19.489999999999998</v>
      </c>
      <c r="K412" s="23">
        <v>0.25</v>
      </c>
      <c r="L412" s="23">
        <v>0</v>
      </c>
      <c r="M412" s="23">
        <v>21.82</v>
      </c>
      <c r="N412" s="23">
        <v>95.02</v>
      </c>
      <c r="O412" s="23">
        <v>35.94</v>
      </c>
      <c r="P412" s="23">
        <v>1.33</v>
      </c>
    </row>
    <row r="413" spans="1:16" ht="21.75" customHeight="1" x14ac:dyDescent="0.25">
      <c r="A413" s="25">
        <v>56</v>
      </c>
      <c r="B413" s="25"/>
      <c r="C413" s="29" t="s">
        <v>294</v>
      </c>
      <c r="D413" s="27">
        <v>200</v>
      </c>
      <c r="E413" s="23">
        <v>0.55000000000000004</v>
      </c>
      <c r="F413" s="23">
        <v>0</v>
      </c>
      <c r="G413" s="23">
        <v>26.12</v>
      </c>
      <c r="H413" s="23">
        <v>107</v>
      </c>
      <c r="I413" s="32">
        <v>0</v>
      </c>
      <c r="J413" s="33">
        <v>0.5</v>
      </c>
      <c r="K413" s="33">
        <v>0.1</v>
      </c>
      <c r="L413" s="23">
        <v>0</v>
      </c>
      <c r="M413" s="23">
        <v>55.8</v>
      </c>
      <c r="N413" s="23">
        <v>19.25</v>
      </c>
      <c r="O413" s="34">
        <v>7.5</v>
      </c>
      <c r="P413" s="23">
        <v>1.54</v>
      </c>
    </row>
    <row r="414" spans="1:16" ht="21.75" customHeight="1" x14ac:dyDescent="0.25">
      <c r="A414" s="25" t="s">
        <v>37</v>
      </c>
      <c r="B414" s="25"/>
      <c r="C414" s="29" t="s">
        <v>33</v>
      </c>
      <c r="D414" s="27">
        <v>100</v>
      </c>
      <c r="E414" s="23">
        <v>7.6</v>
      </c>
      <c r="F414" s="23">
        <v>0.8</v>
      </c>
      <c r="G414" s="23">
        <v>49.2</v>
      </c>
      <c r="H414" s="23">
        <v>211.67</v>
      </c>
      <c r="I414" s="23">
        <v>0.11</v>
      </c>
      <c r="J414" s="23">
        <v>0</v>
      </c>
      <c r="K414" s="23">
        <v>1.1000000000000001</v>
      </c>
      <c r="L414" s="23">
        <v>0</v>
      </c>
      <c r="M414" s="23">
        <v>14</v>
      </c>
      <c r="N414" s="23">
        <v>65</v>
      </c>
      <c r="O414" s="23">
        <v>14</v>
      </c>
      <c r="P414" s="23">
        <v>1.1000000000000001</v>
      </c>
    </row>
    <row r="415" spans="1:16" ht="21.75" customHeight="1" x14ac:dyDescent="0.25">
      <c r="A415" s="25" t="s">
        <v>37</v>
      </c>
      <c r="B415" s="25"/>
      <c r="C415" s="29" t="s">
        <v>9</v>
      </c>
      <c r="D415" s="27">
        <v>100</v>
      </c>
      <c r="E415" s="23">
        <v>8.6</v>
      </c>
      <c r="F415" s="23">
        <v>1.4</v>
      </c>
      <c r="G415" s="23">
        <v>45.11</v>
      </c>
      <c r="H415" s="23">
        <v>205.89</v>
      </c>
      <c r="I415" s="23">
        <v>0.21</v>
      </c>
      <c r="J415" s="23">
        <v>0</v>
      </c>
      <c r="K415" s="23">
        <v>2.11</v>
      </c>
      <c r="L415" s="23">
        <v>0</v>
      </c>
      <c r="M415" s="23">
        <v>34</v>
      </c>
      <c r="N415" s="23">
        <v>199</v>
      </c>
      <c r="O415" s="23">
        <v>55</v>
      </c>
      <c r="P415" s="23">
        <v>3.2</v>
      </c>
    </row>
    <row r="416" spans="1:16" ht="21.75" customHeight="1" x14ac:dyDescent="0.25">
      <c r="A416" s="25"/>
      <c r="B416" s="25"/>
      <c r="C416" s="29" t="s">
        <v>34</v>
      </c>
      <c r="D416" s="27"/>
      <c r="E416" s="23">
        <f>E409+E410+E411+E412+E413+E414+E415</f>
        <v>48.160000000000004</v>
      </c>
      <c r="F416" s="23">
        <f t="shared" ref="F416:P416" si="66">F409+F410+F411+F412+F413+F414+F415</f>
        <v>35.68</v>
      </c>
      <c r="G416" s="23">
        <f t="shared" si="66"/>
        <v>180.46000000000004</v>
      </c>
      <c r="H416" s="23">
        <f t="shared" si="66"/>
        <v>1190.56</v>
      </c>
      <c r="I416" s="23">
        <f t="shared" si="66"/>
        <v>0.86</v>
      </c>
      <c r="J416" s="23">
        <f t="shared" si="66"/>
        <v>45.66</v>
      </c>
      <c r="K416" s="23">
        <f t="shared" si="66"/>
        <v>6.23</v>
      </c>
      <c r="L416" s="23">
        <f t="shared" si="66"/>
        <v>0.05</v>
      </c>
      <c r="M416" s="23">
        <f t="shared" si="66"/>
        <v>198.45</v>
      </c>
      <c r="N416" s="23">
        <f t="shared" si="66"/>
        <v>751.84999999999991</v>
      </c>
      <c r="O416" s="23">
        <f t="shared" si="66"/>
        <v>197.37</v>
      </c>
      <c r="P416" s="23">
        <f t="shared" si="66"/>
        <v>9.879999999999999</v>
      </c>
    </row>
    <row r="417" spans="1:16" ht="21.75" customHeight="1" x14ac:dyDescent="0.25">
      <c r="A417" s="69" t="s">
        <v>196</v>
      </c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</row>
    <row r="418" spans="1:16" ht="21.75" customHeight="1" x14ac:dyDescent="0.25">
      <c r="A418" s="25" t="s">
        <v>37</v>
      </c>
      <c r="B418" s="25"/>
      <c r="C418" s="29" t="s">
        <v>238</v>
      </c>
      <c r="D418" s="27">
        <v>120</v>
      </c>
      <c r="E418" s="23">
        <v>0.48</v>
      </c>
      <c r="F418" s="23">
        <v>0.48</v>
      </c>
      <c r="G418" s="23">
        <v>11.76</v>
      </c>
      <c r="H418" s="23">
        <v>56.4</v>
      </c>
      <c r="I418" s="23">
        <v>0.04</v>
      </c>
      <c r="J418" s="23">
        <v>12</v>
      </c>
      <c r="K418" s="23">
        <v>0.24</v>
      </c>
      <c r="L418" s="23">
        <v>0</v>
      </c>
      <c r="M418" s="23">
        <v>19.22</v>
      </c>
      <c r="N418" s="23">
        <v>13.2</v>
      </c>
      <c r="O418" s="23">
        <v>10.8</v>
      </c>
      <c r="P418" s="23">
        <v>2.64</v>
      </c>
    </row>
    <row r="419" spans="1:16" ht="21.75" customHeight="1" x14ac:dyDescent="0.25">
      <c r="A419" s="25"/>
      <c r="B419" s="25"/>
      <c r="C419" s="29" t="s">
        <v>179</v>
      </c>
      <c r="D419" s="26"/>
      <c r="E419" s="23">
        <f t="shared" ref="E419:P419" si="67">E418</f>
        <v>0.48</v>
      </c>
      <c r="F419" s="23">
        <f t="shared" si="67"/>
        <v>0.48</v>
      </c>
      <c r="G419" s="23">
        <f t="shared" si="67"/>
        <v>11.76</v>
      </c>
      <c r="H419" s="23">
        <f t="shared" si="67"/>
        <v>56.4</v>
      </c>
      <c r="I419" s="23">
        <f t="shared" si="67"/>
        <v>0.04</v>
      </c>
      <c r="J419" s="23">
        <f t="shared" si="67"/>
        <v>12</v>
      </c>
      <c r="K419" s="23">
        <f t="shared" si="67"/>
        <v>0.24</v>
      </c>
      <c r="L419" s="23">
        <f t="shared" si="67"/>
        <v>0</v>
      </c>
      <c r="M419" s="23">
        <f t="shared" si="67"/>
        <v>19.22</v>
      </c>
      <c r="N419" s="23">
        <f t="shared" si="67"/>
        <v>13.2</v>
      </c>
      <c r="O419" s="23">
        <f t="shared" si="67"/>
        <v>10.8</v>
      </c>
      <c r="P419" s="23">
        <f t="shared" si="67"/>
        <v>2.64</v>
      </c>
    </row>
    <row r="420" spans="1:16" ht="21.75" customHeight="1" x14ac:dyDescent="0.25">
      <c r="A420" s="69" t="s">
        <v>184</v>
      </c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</row>
    <row r="421" spans="1:16" ht="21.75" customHeight="1" x14ac:dyDescent="0.25">
      <c r="A421" s="25">
        <v>57</v>
      </c>
      <c r="B421" s="25"/>
      <c r="C421" s="29" t="s">
        <v>296</v>
      </c>
      <c r="D421" s="26" t="s">
        <v>31</v>
      </c>
      <c r="E421" s="23">
        <v>8.7200000000000006</v>
      </c>
      <c r="F421" s="23">
        <v>11.31</v>
      </c>
      <c r="G421" s="23">
        <v>3.79</v>
      </c>
      <c r="H421" s="23">
        <v>152</v>
      </c>
      <c r="I421" s="23">
        <v>0.02</v>
      </c>
      <c r="J421" s="23">
        <v>1.44</v>
      </c>
      <c r="K421" s="23">
        <v>0.33</v>
      </c>
      <c r="L421" s="23">
        <v>0</v>
      </c>
      <c r="M421" s="23">
        <v>12.37</v>
      </c>
      <c r="N421" s="23">
        <v>97.59</v>
      </c>
      <c r="O421" s="23">
        <v>15.59</v>
      </c>
      <c r="P421" s="23">
        <v>1.45</v>
      </c>
    </row>
    <row r="422" spans="1:16" ht="21.75" customHeight="1" x14ac:dyDescent="0.25">
      <c r="A422" s="25">
        <v>51</v>
      </c>
      <c r="B422" s="25"/>
      <c r="C422" s="29" t="s">
        <v>253</v>
      </c>
      <c r="D422" s="27">
        <v>210</v>
      </c>
      <c r="E422" s="23">
        <v>11.59</v>
      </c>
      <c r="F422" s="23">
        <v>12.71</v>
      </c>
      <c r="G422" s="23">
        <v>56.88</v>
      </c>
      <c r="H422" s="23">
        <v>392</v>
      </c>
      <c r="I422" s="32">
        <v>0.08</v>
      </c>
      <c r="J422" s="33">
        <v>0</v>
      </c>
      <c r="K422" s="33">
        <v>0.68</v>
      </c>
      <c r="L422" s="23">
        <v>0.03</v>
      </c>
      <c r="M422" s="23">
        <v>32.29</v>
      </c>
      <c r="N422" s="23">
        <v>277.32</v>
      </c>
      <c r="O422" s="34">
        <v>183.74</v>
      </c>
      <c r="P422" s="23">
        <v>6.25</v>
      </c>
    </row>
    <row r="423" spans="1:16" ht="21.75" customHeight="1" x14ac:dyDescent="0.25">
      <c r="A423" s="25">
        <v>103</v>
      </c>
      <c r="B423" s="25"/>
      <c r="C423" s="29" t="s">
        <v>215</v>
      </c>
      <c r="D423" s="27">
        <v>200</v>
      </c>
      <c r="E423" s="23">
        <v>0.16</v>
      </c>
      <c r="F423" s="23">
        <v>0.16</v>
      </c>
      <c r="G423" s="23">
        <v>18.89</v>
      </c>
      <c r="H423" s="23">
        <v>75</v>
      </c>
      <c r="I423" s="23">
        <v>0.01</v>
      </c>
      <c r="J423" s="23">
        <v>6.6</v>
      </c>
      <c r="K423" s="23">
        <v>0.08</v>
      </c>
      <c r="L423" s="23">
        <v>0.01</v>
      </c>
      <c r="M423" s="23">
        <v>6.7</v>
      </c>
      <c r="N423" s="23">
        <v>4.4000000000000004</v>
      </c>
      <c r="O423" s="23">
        <v>3.6</v>
      </c>
      <c r="P423" s="23">
        <v>0.92</v>
      </c>
    </row>
    <row r="424" spans="1:16" ht="21.75" customHeight="1" x14ac:dyDescent="0.25">
      <c r="A424" s="25" t="s">
        <v>37</v>
      </c>
      <c r="B424" s="25"/>
      <c r="C424" s="29" t="s">
        <v>208</v>
      </c>
      <c r="D424" s="27">
        <v>90</v>
      </c>
      <c r="E424" s="23">
        <v>5.7</v>
      </c>
      <c r="F424" s="23">
        <v>0.6</v>
      </c>
      <c r="G424" s="23">
        <v>36.9</v>
      </c>
      <c r="H424" s="23">
        <v>154.4</v>
      </c>
      <c r="I424" s="23">
        <v>0.08</v>
      </c>
      <c r="J424" s="23">
        <v>0</v>
      </c>
      <c r="K424" s="23">
        <v>0.83</v>
      </c>
      <c r="L424" s="23">
        <v>0</v>
      </c>
      <c r="M424" s="23">
        <v>10.5</v>
      </c>
      <c r="N424" s="23">
        <v>58.5</v>
      </c>
      <c r="O424" s="23">
        <v>12.6</v>
      </c>
      <c r="P424" s="23">
        <v>1</v>
      </c>
    </row>
    <row r="425" spans="1:16" ht="21.75" customHeight="1" x14ac:dyDescent="0.25">
      <c r="A425" s="25" t="s">
        <v>37</v>
      </c>
      <c r="B425" s="25"/>
      <c r="C425" s="29" t="s">
        <v>217</v>
      </c>
      <c r="D425" s="27">
        <v>70</v>
      </c>
      <c r="E425" s="23">
        <v>6.02</v>
      </c>
      <c r="F425" s="23">
        <v>0.98</v>
      </c>
      <c r="G425" s="23">
        <v>31.57</v>
      </c>
      <c r="H425" s="23">
        <v>144</v>
      </c>
      <c r="I425" s="23">
        <v>0.15</v>
      </c>
      <c r="J425" s="23">
        <v>0</v>
      </c>
      <c r="K425" s="23">
        <v>1.47</v>
      </c>
      <c r="L425" s="23">
        <v>0</v>
      </c>
      <c r="M425" s="23">
        <v>23.8</v>
      </c>
      <c r="N425" s="23">
        <v>139.30000000000001</v>
      </c>
      <c r="O425" s="23">
        <v>38.5</v>
      </c>
      <c r="P425" s="23">
        <v>2.2400000000000002</v>
      </c>
    </row>
    <row r="426" spans="1:16" ht="21.75" customHeight="1" x14ac:dyDescent="0.25">
      <c r="A426" s="25"/>
      <c r="B426" s="25"/>
      <c r="C426" s="29" t="s">
        <v>34</v>
      </c>
      <c r="D426" s="26"/>
      <c r="E426" s="23">
        <f t="shared" ref="E426:P426" si="68">E421+E422+E423+E424+E425</f>
        <v>32.19</v>
      </c>
      <c r="F426" s="23">
        <f t="shared" si="68"/>
        <v>25.760000000000005</v>
      </c>
      <c r="G426" s="23">
        <f t="shared" si="68"/>
        <v>148.03</v>
      </c>
      <c r="H426" s="23">
        <f t="shared" si="68"/>
        <v>917.4</v>
      </c>
      <c r="I426" s="23">
        <f t="shared" si="68"/>
        <v>0.33999999999999997</v>
      </c>
      <c r="J426" s="23">
        <f t="shared" si="68"/>
        <v>8.0399999999999991</v>
      </c>
      <c r="K426" s="23">
        <f t="shared" si="68"/>
        <v>3.3899999999999997</v>
      </c>
      <c r="L426" s="23">
        <f t="shared" si="68"/>
        <v>0.04</v>
      </c>
      <c r="M426" s="23">
        <f t="shared" si="68"/>
        <v>85.66</v>
      </c>
      <c r="N426" s="23">
        <f t="shared" si="68"/>
        <v>577.1099999999999</v>
      </c>
      <c r="O426" s="23">
        <f t="shared" si="68"/>
        <v>254.03</v>
      </c>
      <c r="P426" s="23">
        <f t="shared" si="68"/>
        <v>11.860000000000001</v>
      </c>
    </row>
    <row r="427" spans="1:16" ht="21.75" customHeight="1" x14ac:dyDescent="0.25">
      <c r="A427" s="69" t="s">
        <v>301</v>
      </c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</row>
    <row r="428" spans="1:16" ht="21.75" customHeight="1" x14ac:dyDescent="0.25">
      <c r="A428" s="25">
        <v>105</v>
      </c>
      <c r="B428" s="25"/>
      <c r="C428" s="29" t="s">
        <v>205</v>
      </c>
      <c r="D428" s="26" t="s">
        <v>30</v>
      </c>
      <c r="E428" s="23">
        <v>5.8</v>
      </c>
      <c r="F428" s="23">
        <v>5</v>
      </c>
      <c r="G428" s="23">
        <v>8</v>
      </c>
      <c r="H428" s="23">
        <v>106</v>
      </c>
      <c r="I428" s="23">
        <v>0.09</v>
      </c>
      <c r="J428" s="23">
        <v>1.4</v>
      </c>
      <c r="K428" s="23">
        <v>0</v>
      </c>
      <c r="L428" s="23">
        <v>0.03</v>
      </c>
      <c r="M428" s="23">
        <v>270</v>
      </c>
      <c r="N428" s="23">
        <v>180</v>
      </c>
      <c r="O428" s="23">
        <v>28</v>
      </c>
      <c r="P428" s="23">
        <v>0.2</v>
      </c>
    </row>
    <row r="429" spans="1:16" ht="23.25" customHeight="1" x14ac:dyDescent="0.25">
      <c r="A429" s="25">
        <v>86</v>
      </c>
      <c r="B429" s="25"/>
      <c r="C429" s="29" t="s">
        <v>302</v>
      </c>
      <c r="D429" s="30">
        <v>80</v>
      </c>
      <c r="E429" s="31">
        <v>5.2</v>
      </c>
      <c r="F429" s="31">
        <v>4.53</v>
      </c>
      <c r="G429" s="31">
        <v>58.71</v>
      </c>
      <c r="H429" s="31">
        <v>293</v>
      </c>
      <c r="I429" s="31">
        <v>0.08</v>
      </c>
      <c r="J429" s="31">
        <v>7.0000000000000007E-2</v>
      </c>
      <c r="K429" s="31">
        <v>1.28</v>
      </c>
      <c r="L429" s="31">
        <v>0.03</v>
      </c>
      <c r="M429" s="31">
        <v>15.39</v>
      </c>
      <c r="N429" s="31">
        <v>55.8</v>
      </c>
      <c r="O429" s="31">
        <v>11.43</v>
      </c>
      <c r="P429" s="31">
        <v>1.07</v>
      </c>
    </row>
    <row r="430" spans="1:16" ht="21.75" customHeight="1" x14ac:dyDescent="0.25">
      <c r="A430" s="25"/>
      <c r="B430" s="25"/>
      <c r="C430" s="29" t="s">
        <v>179</v>
      </c>
      <c r="D430" s="26"/>
      <c r="E430" s="23">
        <f t="shared" ref="E430:P430" si="69">E428+E429</f>
        <v>11</v>
      </c>
      <c r="F430" s="23">
        <f t="shared" si="69"/>
        <v>9.5300000000000011</v>
      </c>
      <c r="G430" s="23">
        <f t="shared" si="69"/>
        <v>66.710000000000008</v>
      </c>
      <c r="H430" s="23">
        <f t="shared" si="69"/>
        <v>399</v>
      </c>
      <c r="I430" s="23">
        <f t="shared" si="69"/>
        <v>0.16999999999999998</v>
      </c>
      <c r="J430" s="23">
        <f t="shared" si="69"/>
        <v>1.47</v>
      </c>
      <c r="K430" s="23">
        <f t="shared" si="69"/>
        <v>1.28</v>
      </c>
      <c r="L430" s="23">
        <f t="shared" si="69"/>
        <v>0.06</v>
      </c>
      <c r="M430" s="23">
        <f t="shared" si="69"/>
        <v>285.39</v>
      </c>
      <c r="N430" s="23">
        <f t="shared" si="69"/>
        <v>235.8</v>
      </c>
      <c r="O430" s="23">
        <f t="shared" si="69"/>
        <v>39.43</v>
      </c>
      <c r="P430" s="23">
        <f t="shared" si="69"/>
        <v>1.27</v>
      </c>
    </row>
    <row r="431" spans="1:16" ht="21.75" customHeight="1" x14ac:dyDescent="0.25">
      <c r="A431" s="25"/>
      <c r="B431" s="25"/>
      <c r="C431" s="29"/>
      <c r="D431" s="26"/>
      <c r="E431" s="23" t="s">
        <v>1</v>
      </c>
      <c r="F431" s="23" t="s">
        <v>2</v>
      </c>
      <c r="G431" s="23" t="s">
        <v>3</v>
      </c>
      <c r="H431" s="23" t="s">
        <v>4</v>
      </c>
      <c r="I431" s="23" t="s">
        <v>32</v>
      </c>
      <c r="J431" s="23" t="s">
        <v>6</v>
      </c>
      <c r="K431" s="23" t="s">
        <v>44</v>
      </c>
      <c r="L431" s="23" t="s">
        <v>26</v>
      </c>
      <c r="M431" s="23" t="s">
        <v>27</v>
      </c>
      <c r="N431" s="23" t="s">
        <v>28</v>
      </c>
      <c r="O431" s="23" t="s">
        <v>29</v>
      </c>
      <c r="P431" s="23" t="s">
        <v>5</v>
      </c>
    </row>
    <row r="432" spans="1:16" ht="21.75" customHeight="1" x14ac:dyDescent="0.25">
      <c r="A432" s="50"/>
      <c r="B432" s="50"/>
      <c r="C432" s="51" t="s">
        <v>86</v>
      </c>
      <c r="D432" s="52"/>
      <c r="E432" s="53">
        <f>E407+E416+E419+E426+E430</f>
        <v>111.93</v>
      </c>
      <c r="F432" s="53">
        <f t="shared" ref="F432:P432" si="70">F407+F416+F419+F426+F430</f>
        <v>106.49000000000001</v>
      </c>
      <c r="G432" s="53">
        <f t="shared" si="70"/>
        <v>496.38000000000011</v>
      </c>
      <c r="H432" s="53">
        <f t="shared" si="70"/>
        <v>3293.16</v>
      </c>
      <c r="I432" s="53">
        <f t="shared" si="70"/>
        <v>1.83</v>
      </c>
      <c r="J432" s="53">
        <f t="shared" si="70"/>
        <v>69.289999999999992</v>
      </c>
      <c r="K432" s="53">
        <f t="shared" si="70"/>
        <v>15.06</v>
      </c>
      <c r="L432" s="53">
        <f t="shared" si="70"/>
        <v>0.39</v>
      </c>
      <c r="M432" s="53">
        <f t="shared" si="70"/>
        <v>1001.3199999999999</v>
      </c>
      <c r="N432" s="53">
        <f t="shared" si="70"/>
        <v>1936.1499999999999</v>
      </c>
      <c r="O432" s="53">
        <f t="shared" si="70"/>
        <v>554.43999999999994</v>
      </c>
      <c r="P432" s="53">
        <f t="shared" si="70"/>
        <v>28.19</v>
      </c>
    </row>
    <row r="433" spans="1:16" ht="21.75" customHeight="1" x14ac:dyDescent="0.25">
      <c r="A433" s="70" t="s">
        <v>297</v>
      </c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</row>
    <row r="434" spans="1:16" ht="21.75" customHeight="1" x14ac:dyDescent="0.25">
      <c r="A434" s="71" t="s">
        <v>36</v>
      </c>
      <c r="B434" s="71" t="s">
        <v>166</v>
      </c>
      <c r="C434" s="73" t="s">
        <v>20</v>
      </c>
      <c r="D434" s="74" t="s">
        <v>21</v>
      </c>
      <c r="E434" s="73" t="s">
        <v>22</v>
      </c>
      <c r="F434" s="73"/>
      <c r="G434" s="73"/>
      <c r="H434" s="73" t="s">
        <v>23</v>
      </c>
      <c r="I434" s="73" t="s">
        <v>24</v>
      </c>
      <c r="J434" s="73"/>
      <c r="K434" s="73"/>
      <c r="L434" s="73"/>
      <c r="M434" s="73" t="s">
        <v>25</v>
      </c>
      <c r="N434" s="73"/>
      <c r="O434" s="73"/>
      <c r="P434" s="73"/>
    </row>
    <row r="435" spans="1:16" ht="21.75" customHeight="1" x14ac:dyDescent="0.25">
      <c r="A435" s="71"/>
      <c r="B435" s="71"/>
      <c r="C435" s="73"/>
      <c r="D435" s="74"/>
      <c r="E435" s="23" t="s">
        <v>1</v>
      </c>
      <c r="F435" s="23" t="s">
        <v>2</v>
      </c>
      <c r="G435" s="23" t="s">
        <v>3</v>
      </c>
      <c r="H435" s="73"/>
      <c r="I435" s="23" t="s">
        <v>32</v>
      </c>
      <c r="J435" s="23" t="s">
        <v>6</v>
      </c>
      <c r="K435" s="23" t="s">
        <v>44</v>
      </c>
      <c r="L435" s="23" t="s">
        <v>26</v>
      </c>
      <c r="M435" s="23" t="s">
        <v>27</v>
      </c>
      <c r="N435" s="23" t="s">
        <v>28</v>
      </c>
      <c r="O435" s="23" t="s">
        <v>29</v>
      </c>
      <c r="P435" s="23" t="s">
        <v>5</v>
      </c>
    </row>
    <row r="436" spans="1:16" ht="21.75" customHeight="1" x14ac:dyDescent="0.25">
      <c r="A436" s="71">
        <v>1</v>
      </c>
      <c r="B436" s="71"/>
      <c r="C436" s="27">
        <v>2</v>
      </c>
      <c r="D436" s="26">
        <v>3</v>
      </c>
      <c r="E436" s="27">
        <v>4</v>
      </c>
      <c r="F436" s="27">
        <v>5</v>
      </c>
      <c r="G436" s="27">
        <v>6</v>
      </c>
      <c r="H436" s="27">
        <v>7</v>
      </c>
      <c r="I436" s="27">
        <v>8</v>
      </c>
      <c r="J436" s="27">
        <v>9</v>
      </c>
      <c r="K436" s="27">
        <v>10</v>
      </c>
      <c r="L436" s="27">
        <v>11</v>
      </c>
      <c r="M436" s="27">
        <v>12</v>
      </c>
      <c r="N436" s="27">
        <v>13</v>
      </c>
      <c r="O436" s="27">
        <v>14</v>
      </c>
      <c r="P436" s="27">
        <v>15</v>
      </c>
    </row>
    <row r="437" spans="1:16" ht="21.75" customHeight="1" x14ac:dyDescent="0.25">
      <c r="A437" s="70" t="s">
        <v>7</v>
      </c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</row>
    <row r="438" spans="1:16" ht="21.75" customHeight="1" x14ac:dyDescent="0.25">
      <c r="A438" s="25">
        <v>53</v>
      </c>
      <c r="B438" s="25"/>
      <c r="C438" s="29" t="s">
        <v>273</v>
      </c>
      <c r="D438" s="27">
        <v>20</v>
      </c>
      <c r="E438" s="23">
        <v>7.33</v>
      </c>
      <c r="F438" s="23">
        <v>13.67</v>
      </c>
      <c r="G438" s="23">
        <v>31.97</v>
      </c>
      <c r="H438" s="23">
        <v>279</v>
      </c>
      <c r="I438" s="23">
        <v>0.17</v>
      </c>
      <c r="J438" s="23">
        <v>1.82</v>
      </c>
      <c r="K438" s="23">
        <v>2.29</v>
      </c>
      <c r="L438" s="23">
        <v>0.05</v>
      </c>
      <c r="M438" s="23">
        <v>260</v>
      </c>
      <c r="N438" s="23">
        <v>194.53</v>
      </c>
      <c r="O438" s="23">
        <v>44.15</v>
      </c>
      <c r="P438" s="23">
        <v>0.9</v>
      </c>
    </row>
    <row r="439" spans="1:16" ht="21.75" customHeight="1" x14ac:dyDescent="0.25">
      <c r="A439" s="25">
        <v>82</v>
      </c>
      <c r="B439" s="25"/>
      <c r="C439" s="29" t="s">
        <v>274</v>
      </c>
      <c r="D439" s="27">
        <v>200</v>
      </c>
      <c r="E439" s="23">
        <v>2.17</v>
      </c>
      <c r="F439" s="23">
        <v>2.5499999999999998</v>
      </c>
      <c r="G439" s="23">
        <v>19.64</v>
      </c>
      <c r="H439" s="23">
        <v>110</v>
      </c>
      <c r="I439" s="23">
        <v>0.02</v>
      </c>
      <c r="J439" s="23">
        <v>0.3</v>
      </c>
      <c r="K439" s="23">
        <v>0.06</v>
      </c>
      <c r="L439" s="23">
        <v>0.02</v>
      </c>
      <c r="M439" s="23">
        <v>115.3</v>
      </c>
      <c r="N439" s="23">
        <v>66.010000000000005</v>
      </c>
      <c r="O439" s="23">
        <v>10.36</v>
      </c>
      <c r="P439" s="23">
        <v>0.1</v>
      </c>
    </row>
    <row r="440" spans="1:16" ht="21.75" customHeight="1" x14ac:dyDescent="0.25">
      <c r="A440" s="25" t="s">
        <v>37</v>
      </c>
      <c r="B440" s="25"/>
      <c r="C440" s="29" t="s">
        <v>208</v>
      </c>
      <c r="D440" s="27">
        <v>90</v>
      </c>
      <c r="E440" s="23">
        <v>5.7</v>
      </c>
      <c r="F440" s="23">
        <v>0.6</v>
      </c>
      <c r="G440" s="23">
        <v>36.9</v>
      </c>
      <c r="H440" s="23">
        <v>154.4</v>
      </c>
      <c r="I440" s="23">
        <v>0.08</v>
      </c>
      <c r="J440" s="23">
        <v>0</v>
      </c>
      <c r="K440" s="23">
        <v>0.83</v>
      </c>
      <c r="L440" s="23">
        <v>0</v>
      </c>
      <c r="M440" s="23">
        <v>10.5</v>
      </c>
      <c r="N440" s="23">
        <v>58.5</v>
      </c>
      <c r="O440" s="23">
        <v>12.6</v>
      </c>
      <c r="P440" s="23">
        <v>1</v>
      </c>
    </row>
    <row r="441" spans="1:16" ht="21.75" customHeight="1" x14ac:dyDescent="0.25">
      <c r="A441" s="25">
        <v>96</v>
      </c>
      <c r="B441" s="25"/>
      <c r="C441" s="29" t="s">
        <v>95</v>
      </c>
      <c r="D441" s="27">
        <v>20</v>
      </c>
      <c r="E441" s="23">
        <v>0.16</v>
      </c>
      <c r="F441" s="23">
        <v>14.31</v>
      </c>
      <c r="G441" s="23">
        <v>0.26</v>
      </c>
      <c r="H441" s="23">
        <v>129.4</v>
      </c>
      <c r="I441" s="23">
        <v>0.2</v>
      </c>
      <c r="J441" s="23">
        <v>0</v>
      </c>
      <c r="K441" s="23">
        <v>0.2</v>
      </c>
      <c r="L441" s="23">
        <v>0.08</v>
      </c>
      <c r="M441" s="23">
        <v>4.8</v>
      </c>
      <c r="N441" s="23">
        <v>6</v>
      </c>
      <c r="O441" s="23">
        <v>0</v>
      </c>
      <c r="P441" s="23">
        <v>0.04</v>
      </c>
    </row>
    <row r="442" spans="1:16" ht="21.75" customHeight="1" x14ac:dyDescent="0.25">
      <c r="A442" s="25">
        <v>97</v>
      </c>
      <c r="B442" s="25"/>
      <c r="C442" s="29" t="s">
        <v>131</v>
      </c>
      <c r="D442" s="27">
        <v>32</v>
      </c>
      <c r="E442" s="23">
        <v>6.56</v>
      </c>
      <c r="F442" s="23">
        <v>7.36</v>
      </c>
      <c r="G442" s="23">
        <v>0.8</v>
      </c>
      <c r="H442" s="23">
        <v>96</v>
      </c>
      <c r="I442" s="23">
        <v>8.9999999999999993E-3</v>
      </c>
      <c r="J442" s="23">
        <v>0.19</v>
      </c>
      <c r="K442" s="23">
        <v>0.13</v>
      </c>
      <c r="L442" s="23">
        <v>4.8000000000000001E-2</v>
      </c>
      <c r="M442" s="23">
        <v>224</v>
      </c>
      <c r="N442" s="23">
        <v>224</v>
      </c>
      <c r="O442" s="23">
        <v>10.56</v>
      </c>
      <c r="P442" s="23">
        <v>0.26</v>
      </c>
    </row>
    <row r="443" spans="1:16" ht="21.75" customHeight="1" x14ac:dyDescent="0.25">
      <c r="A443" s="25"/>
      <c r="B443" s="25"/>
      <c r="C443" s="29" t="s">
        <v>34</v>
      </c>
      <c r="D443" s="27"/>
      <c r="E443" s="23">
        <f>SUM(E438:E442)</f>
        <v>21.919999999999998</v>
      </c>
      <c r="F443" s="23">
        <f t="shared" ref="F443:P443" si="71">SUM(F438:F442)</f>
        <v>38.49</v>
      </c>
      <c r="G443" s="23">
        <f t="shared" si="71"/>
        <v>89.57</v>
      </c>
      <c r="H443" s="23">
        <f t="shared" si="71"/>
        <v>768.8</v>
      </c>
      <c r="I443" s="23">
        <f t="shared" si="71"/>
        <v>0.47900000000000004</v>
      </c>
      <c r="J443" s="23">
        <f t="shared" si="71"/>
        <v>2.31</v>
      </c>
      <c r="K443" s="23">
        <f t="shared" si="71"/>
        <v>3.5100000000000002</v>
      </c>
      <c r="L443" s="23">
        <f t="shared" si="71"/>
        <v>0.19800000000000001</v>
      </c>
      <c r="M443" s="23">
        <f t="shared" si="71"/>
        <v>614.6</v>
      </c>
      <c r="N443" s="23">
        <f t="shared" si="71"/>
        <v>549.04</v>
      </c>
      <c r="O443" s="23">
        <f t="shared" si="71"/>
        <v>77.67</v>
      </c>
      <c r="P443" s="23">
        <f t="shared" si="71"/>
        <v>2.2999999999999998</v>
      </c>
    </row>
    <row r="444" spans="1:16" ht="21.75" customHeight="1" x14ac:dyDescent="0.25">
      <c r="A444" s="25"/>
      <c r="B444" s="25"/>
      <c r="C444" s="29"/>
      <c r="D444" s="27"/>
      <c r="E444" s="23"/>
      <c r="F444" s="23"/>
      <c r="G444" s="49" t="s">
        <v>298</v>
      </c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1:16" ht="21.75" customHeight="1" x14ac:dyDescent="0.25">
      <c r="A445" s="25">
        <v>88</v>
      </c>
      <c r="B445" s="25"/>
      <c r="C445" s="29" t="s">
        <v>209</v>
      </c>
      <c r="D445" s="25">
        <v>100</v>
      </c>
      <c r="E445" s="23">
        <v>1.94</v>
      </c>
      <c r="F445" s="23">
        <v>10.32</v>
      </c>
      <c r="G445" s="23">
        <v>10.029999999999999</v>
      </c>
      <c r="H445" s="23">
        <v>141</v>
      </c>
      <c r="I445" s="23">
        <v>0.02</v>
      </c>
      <c r="J445" s="23">
        <v>4.78</v>
      </c>
      <c r="K445" s="23">
        <v>4.42</v>
      </c>
      <c r="L445" s="23">
        <v>0</v>
      </c>
      <c r="M445" s="23">
        <v>37.340000000000003</v>
      </c>
      <c r="N445" s="23">
        <v>38.67</v>
      </c>
      <c r="O445" s="23">
        <v>11.91</v>
      </c>
      <c r="P445" s="23">
        <v>0.06</v>
      </c>
    </row>
    <row r="446" spans="1:16" ht="21.75" customHeight="1" x14ac:dyDescent="0.25">
      <c r="A446" s="25">
        <v>89</v>
      </c>
      <c r="B446" s="25"/>
      <c r="C446" s="29" t="s">
        <v>210</v>
      </c>
      <c r="D446" s="26" t="s">
        <v>212</v>
      </c>
      <c r="E446" s="23">
        <v>6.46</v>
      </c>
      <c r="F446" s="23">
        <v>7.87</v>
      </c>
      <c r="G446" s="23">
        <v>9.07</v>
      </c>
      <c r="H446" s="23">
        <v>148</v>
      </c>
      <c r="I446" s="23">
        <v>0.11</v>
      </c>
      <c r="J446" s="23">
        <v>9.25</v>
      </c>
      <c r="K446" s="23">
        <v>0.32</v>
      </c>
      <c r="L446" s="23">
        <v>0.12</v>
      </c>
      <c r="M446" s="23">
        <v>66.61</v>
      </c>
      <c r="N446" s="23">
        <v>99.19</v>
      </c>
      <c r="O446" s="23">
        <v>30.95</v>
      </c>
      <c r="P446" s="23">
        <v>1.71</v>
      </c>
    </row>
    <row r="447" spans="1:16" ht="21.75" customHeight="1" x14ac:dyDescent="0.25">
      <c r="A447" s="25">
        <v>63</v>
      </c>
      <c r="B447" s="25"/>
      <c r="C447" s="29" t="s">
        <v>211</v>
      </c>
      <c r="D447" s="26" t="s">
        <v>213</v>
      </c>
      <c r="E447" s="23">
        <v>18.420000000000002</v>
      </c>
      <c r="F447" s="23">
        <v>16.989999999999998</v>
      </c>
      <c r="G447" s="23">
        <v>16.88</v>
      </c>
      <c r="H447" s="23">
        <v>315.10000000000002</v>
      </c>
      <c r="I447" s="23">
        <v>0.1</v>
      </c>
      <c r="J447" s="23">
        <v>0.2</v>
      </c>
      <c r="K447" s="23">
        <v>4.93</v>
      </c>
      <c r="L447" s="23">
        <v>0.03</v>
      </c>
      <c r="M447" s="23">
        <v>46.91</v>
      </c>
      <c r="N447" s="23">
        <v>118.98</v>
      </c>
      <c r="O447" s="23">
        <v>26.14</v>
      </c>
      <c r="P447" s="35">
        <v>1.89</v>
      </c>
    </row>
    <row r="448" spans="1:16" ht="21.75" customHeight="1" x14ac:dyDescent="0.25">
      <c r="A448" s="25">
        <v>19</v>
      </c>
      <c r="B448" s="25"/>
      <c r="C448" s="29" t="s">
        <v>252</v>
      </c>
      <c r="D448" s="26" t="s">
        <v>214</v>
      </c>
      <c r="E448" s="23">
        <v>0.66</v>
      </c>
      <c r="F448" s="23">
        <v>4.93</v>
      </c>
      <c r="G448" s="23">
        <v>3.56</v>
      </c>
      <c r="H448" s="23">
        <v>58</v>
      </c>
      <c r="I448" s="23">
        <v>0.01</v>
      </c>
      <c r="J448" s="23">
        <v>0.06</v>
      </c>
      <c r="K448" s="23">
        <v>0.12</v>
      </c>
      <c r="L448" s="23">
        <v>0</v>
      </c>
      <c r="M448" s="23">
        <v>12.85</v>
      </c>
      <c r="N448" s="23">
        <v>10.92</v>
      </c>
      <c r="O448" s="23">
        <v>1.48</v>
      </c>
      <c r="P448" s="23">
        <v>0.08</v>
      </c>
    </row>
    <row r="449" spans="1:16" ht="21.75" customHeight="1" x14ac:dyDescent="0.25">
      <c r="A449" s="25">
        <v>37</v>
      </c>
      <c r="B449" s="25"/>
      <c r="C449" s="29" t="s">
        <v>306</v>
      </c>
      <c r="D449" s="27">
        <v>230</v>
      </c>
      <c r="E449" s="23">
        <v>4.1399999999999997</v>
      </c>
      <c r="F449" s="23">
        <v>8.69</v>
      </c>
      <c r="G449" s="23">
        <v>34.909999999999997</v>
      </c>
      <c r="H449" s="23">
        <v>241</v>
      </c>
      <c r="I449" s="32">
        <v>0.04</v>
      </c>
      <c r="J449" s="33">
        <v>4.9000000000000004</v>
      </c>
      <c r="K449" s="33">
        <v>0.32</v>
      </c>
      <c r="L449" s="23">
        <v>0.02</v>
      </c>
      <c r="M449" s="23">
        <v>5.33</v>
      </c>
      <c r="N449" s="23">
        <v>74.75</v>
      </c>
      <c r="O449" s="34">
        <v>28.26</v>
      </c>
      <c r="P449" s="23">
        <v>0.86</v>
      </c>
    </row>
    <row r="450" spans="1:16" ht="21.75" customHeight="1" x14ac:dyDescent="0.25">
      <c r="A450" s="25" t="s">
        <v>37</v>
      </c>
      <c r="B450" s="25"/>
      <c r="C450" s="29" t="s">
        <v>149</v>
      </c>
      <c r="D450" s="27">
        <v>200</v>
      </c>
      <c r="E450" s="23">
        <v>1</v>
      </c>
      <c r="F450" s="23">
        <v>0.2</v>
      </c>
      <c r="G450" s="23">
        <v>20.2</v>
      </c>
      <c r="H450" s="23">
        <v>75</v>
      </c>
      <c r="I450" s="23">
        <v>0.02</v>
      </c>
      <c r="J450" s="23">
        <v>4</v>
      </c>
      <c r="K450" s="23">
        <v>0.2</v>
      </c>
      <c r="L450" s="23">
        <v>0</v>
      </c>
      <c r="M450" s="23">
        <v>14</v>
      </c>
      <c r="N450" s="23">
        <v>14</v>
      </c>
      <c r="O450" s="23">
        <v>8</v>
      </c>
      <c r="P450" s="23">
        <v>2.8</v>
      </c>
    </row>
    <row r="451" spans="1:16" ht="21.75" customHeight="1" x14ac:dyDescent="0.25">
      <c r="A451" s="25" t="s">
        <v>37</v>
      </c>
      <c r="B451" s="25"/>
      <c r="C451" s="29" t="s">
        <v>33</v>
      </c>
      <c r="D451" s="27">
        <v>100</v>
      </c>
      <c r="E451" s="23">
        <v>7.6</v>
      </c>
      <c r="F451" s="23">
        <v>0.8</v>
      </c>
      <c r="G451" s="23">
        <v>49.2</v>
      </c>
      <c r="H451" s="23">
        <v>211.67</v>
      </c>
      <c r="I451" s="23">
        <v>0.11</v>
      </c>
      <c r="J451" s="23">
        <v>0</v>
      </c>
      <c r="K451" s="23">
        <v>1.1000000000000001</v>
      </c>
      <c r="L451" s="23">
        <v>0</v>
      </c>
      <c r="M451" s="23">
        <v>14</v>
      </c>
      <c r="N451" s="23">
        <v>65</v>
      </c>
      <c r="O451" s="23">
        <v>14</v>
      </c>
      <c r="P451" s="23">
        <v>1.1000000000000001</v>
      </c>
    </row>
    <row r="452" spans="1:16" ht="21.75" customHeight="1" x14ac:dyDescent="0.25">
      <c r="A452" s="25" t="s">
        <v>37</v>
      </c>
      <c r="B452" s="25"/>
      <c r="C452" s="29" t="s">
        <v>9</v>
      </c>
      <c r="D452" s="27">
        <v>100</v>
      </c>
      <c r="E452" s="23">
        <v>8.6</v>
      </c>
      <c r="F452" s="23">
        <v>1.4</v>
      </c>
      <c r="G452" s="23">
        <v>45.11</v>
      </c>
      <c r="H452" s="23">
        <v>205.89</v>
      </c>
      <c r="I452" s="23">
        <v>0.21</v>
      </c>
      <c r="J452" s="23">
        <v>0</v>
      </c>
      <c r="K452" s="23">
        <v>2.11</v>
      </c>
      <c r="L452" s="23">
        <v>0</v>
      </c>
      <c r="M452" s="23">
        <v>34</v>
      </c>
      <c r="N452" s="23">
        <v>199</v>
      </c>
      <c r="O452" s="23">
        <v>55</v>
      </c>
      <c r="P452" s="23">
        <v>3.2</v>
      </c>
    </row>
    <row r="453" spans="1:16" ht="21.75" customHeight="1" x14ac:dyDescent="0.25">
      <c r="A453" s="25"/>
      <c r="B453" s="25"/>
      <c r="C453" s="29" t="s">
        <v>34</v>
      </c>
      <c r="D453" s="27"/>
      <c r="E453" s="23">
        <f>SUM(E445:E452)</f>
        <v>48.820000000000007</v>
      </c>
      <c r="F453" s="23">
        <f t="shared" ref="F453:P453" si="72">SUM(F445:F452)</f>
        <v>51.199999999999996</v>
      </c>
      <c r="G453" s="23">
        <f t="shared" si="72"/>
        <v>188.96000000000004</v>
      </c>
      <c r="H453" s="23">
        <f t="shared" si="72"/>
        <v>1395.6599999999999</v>
      </c>
      <c r="I453" s="23">
        <f t="shared" si="72"/>
        <v>0.62</v>
      </c>
      <c r="J453" s="23">
        <f t="shared" si="72"/>
        <v>23.19</v>
      </c>
      <c r="K453" s="23">
        <f t="shared" si="72"/>
        <v>13.519999999999998</v>
      </c>
      <c r="L453" s="23">
        <f t="shared" si="72"/>
        <v>0.16999999999999998</v>
      </c>
      <c r="M453" s="23">
        <f t="shared" si="72"/>
        <v>231.04000000000002</v>
      </c>
      <c r="N453" s="23">
        <f t="shared" si="72"/>
        <v>620.51</v>
      </c>
      <c r="O453" s="23">
        <f t="shared" si="72"/>
        <v>175.74</v>
      </c>
      <c r="P453" s="23">
        <f t="shared" si="72"/>
        <v>11.7</v>
      </c>
    </row>
    <row r="454" spans="1:16" ht="21.75" customHeight="1" x14ac:dyDescent="0.25">
      <c r="A454" s="69" t="s">
        <v>196</v>
      </c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</row>
    <row r="455" spans="1:16" ht="21.75" customHeight="1" x14ac:dyDescent="0.25">
      <c r="A455" s="25" t="s">
        <v>37</v>
      </c>
      <c r="B455" s="25"/>
      <c r="C455" s="29" t="s">
        <v>238</v>
      </c>
      <c r="D455" s="27">
        <v>120</v>
      </c>
      <c r="E455" s="23">
        <v>0.48</v>
      </c>
      <c r="F455" s="23">
        <v>0.48</v>
      </c>
      <c r="G455" s="23">
        <v>11.76</v>
      </c>
      <c r="H455" s="23">
        <v>56.4</v>
      </c>
      <c r="I455" s="23">
        <v>0.04</v>
      </c>
      <c r="J455" s="23">
        <v>12</v>
      </c>
      <c r="K455" s="23">
        <v>0.24</v>
      </c>
      <c r="L455" s="23">
        <v>0</v>
      </c>
      <c r="M455" s="23">
        <v>19.22</v>
      </c>
      <c r="N455" s="23">
        <v>13.2</v>
      </c>
      <c r="O455" s="23">
        <v>10.8</v>
      </c>
      <c r="P455" s="23">
        <v>2.64</v>
      </c>
    </row>
    <row r="456" spans="1:16" ht="21.75" customHeight="1" x14ac:dyDescent="0.25">
      <c r="A456" s="25"/>
      <c r="B456" s="25"/>
      <c r="C456" s="29" t="s">
        <v>179</v>
      </c>
      <c r="D456" s="26"/>
      <c r="E456" s="23">
        <f t="shared" ref="E456:P456" si="73">E455</f>
        <v>0.48</v>
      </c>
      <c r="F456" s="23">
        <f t="shared" si="73"/>
        <v>0.48</v>
      </c>
      <c r="G456" s="23">
        <f t="shared" si="73"/>
        <v>11.76</v>
      </c>
      <c r="H456" s="23">
        <f t="shared" si="73"/>
        <v>56.4</v>
      </c>
      <c r="I456" s="23">
        <f t="shared" si="73"/>
        <v>0.04</v>
      </c>
      <c r="J456" s="23">
        <f t="shared" si="73"/>
        <v>12</v>
      </c>
      <c r="K456" s="23">
        <f t="shared" si="73"/>
        <v>0.24</v>
      </c>
      <c r="L456" s="23">
        <f t="shared" si="73"/>
        <v>0</v>
      </c>
      <c r="M456" s="23">
        <f t="shared" si="73"/>
        <v>19.22</v>
      </c>
      <c r="N456" s="23">
        <f t="shared" si="73"/>
        <v>13.2</v>
      </c>
      <c r="O456" s="23">
        <f t="shared" si="73"/>
        <v>10.8</v>
      </c>
      <c r="P456" s="23">
        <f t="shared" si="73"/>
        <v>2.64</v>
      </c>
    </row>
    <row r="457" spans="1:16" ht="21.75" customHeight="1" x14ac:dyDescent="0.25">
      <c r="A457" s="69" t="s">
        <v>35</v>
      </c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</row>
    <row r="458" spans="1:16" ht="21.75" customHeight="1" x14ac:dyDescent="0.25">
      <c r="A458" s="25">
        <v>50</v>
      </c>
      <c r="B458" s="25"/>
      <c r="C458" s="29" t="s">
        <v>245</v>
      </c>
      <c r="D458" s="26" t="s">
        <v>31</v>
      </c>
      <c r="E458" s="23">
        <v>17.48</v>
      </c>
      <c r="F458" s="23">
        <v>16.399999999999999</v>
      </c>
      <c r="G458" s="23">
        <v>1.0900000000000001</v>
      </c>
      <c r="H458" s="23">
        <v>196.3</v>
      </c>
      <c r="I458" s="23">
        <v>0.24</v>
      </c>
      <c r="J458" s="23">
        <v>17.170000000000002</v>
      </c>
      <c r="K458" s="23">
        <v>4.43</v>
      </c>
      <c r="L458" s="23">
        <v>0.1</v>
      </c>
      <c r="M458" s="23">
        <v>23.7</v>
      </c>
      <c r="N458" s="23">
        <v>305.26</v>
      </c>
      <c r="O458" s="23">
        <v>18.57</v>
      </c>
      <c r="P458" s="23">
        <v>6.67</v>
      </c>
    </row>
    <row r="459" spans="1:16" ht="21.75" customHeight="1" x14ac:dyDescent="0.25">
      <c r="A459" s="25">
        <v>95</v>
      </c>
      <c r="B459" s="25"/>
      <c r="C459" s="29" t="s">
        <v>218</v>
      </c>
      <c r="D459" s="27">
        <v>200</v>
      </c>
      <c r="E459" s="23">
        <v>3.73</v>
      </c>
      <c r="F459" s="23">
        <v>8.84</v>
      </c>
      <c r="G459" s="23">
        <v>25.25</v>
      </c>
      <c r="H459" s="23">
        <v>206</v>
      </c>
      <c r="I459" s="32">
        <v>0.16</v>
      </c>
      <c r="J459" s="33">
        <v>19.489999999999998</v>
      </c>
      <c r="K459" s="33">
        <v>0.25</v>
      </c>
      <c r="L459" s="23">
        <v>0</v>
      </c>
      <c r="M459" s="23">
        <v>21.82</v>
      </c>
      <c r="N459" s="23">
        <v>95.02</v>
      </c>
      <c r="O459" s="34">
        <v>35.94</v>
      </c>
      <c r="P459" s="23">
        <v>1.33</v>
      </c>
    </row>
    <row r="460" spans="1:16" ht="21.75" customHeight="1" x14ac:dyDescent="0.25">
      <c r="A460" s="39">
        <v>68</v>
      </c>
      <c r="B460" s="39"/>
      <c r="C460" s="37" t="s">
        <v>246</v>
      </c>
      <c r="D460" s="30" t="s">
        <v>30</v>
      </c>
      <c r="E460" s="35">
        <v>0.05</v>
      </c>
      <c r="F460" s="35">
        <v>0</v>
      </c>
      <c r="G460" s="35">
        <v>15.12</v>
      </c>
      <c r="H460" s="35">
        <v>60</v>
      </c>
      <c r="I460" s="35">
        <v>0</v>
      </c>
      <c r="J460" s="35">
        <v>2</v>
      </c>
      <c r="K460" s="35">
        <v>0.02</v>
      </c>
      <c r="L460" s="35">
        <v>0</v>
      </c>
      <c r="M460" s="35">
        <v>2.48</v>
      </c>
      <c r="N460" s="35">
        <v>1.41</v>
      </c>
      <c r="O460" s="35">
        <v>0.76</v>
      </c>
      <c r="P460" s="35">
        <v>0.1</v>
      </c>
    </row>
    <row r="461" spans="1:16" ht="21.75" customHeight="1" x14ac:dyDescent="0.25">
      <c r="A461" s="25" t="s">
        <v>37</v>
      </c>
      <c r="B461" s="25"/>
      <c r="C461" s="29" t="s">
        <v>208</v>
      </c>
      <c r="D461" s="27">
        <v>90</v>
      </c>
      <c r="E461" s="23">
        <v>5.7</v>
      </c>
      <c r="F461" s="23">
        <v>0.6</v>
      </c>
      <c r="G461" s="23">
        <v>36.9</v>
      </c>
      <c r="H461" s="23">
        <v>154.4</v>
      </c>
      <c r="I461" s="23">
        <v>0.08</v>
      </c>
      <c r="J461" s="23">
        <v>0</v>
      </c>
      <c r="K461" s="23">
        <v>0.83</v>
      </c>
      <c r="L461" s="23">
        <v>0</v>
      </c>
      <c r="M461" s="23">
        <v>10.5</v>
      </c>
      <c r="N461" s="23">
        <v>58.5</v>
      </c>
      <c r="O461" s="23">
        <v>12.6</v>
      </c>
      <c r="P461" s="23">
        <v>1</v>
      </c>
    </row>
    <row r="462" spans="1:16" ht="21.75" customHeight="1" x14ac:dyDescent="0.25">
      <c r="A462" s="25" t="s">
        <v>37</v>
      </c>
      <c r="B462" s="25"/>
      <c r="C462" s="29" t="s">
        <v>9</v>
      </c>
      <c r="D462" s="27">
        <v>70</v>
      </c>
      <c r="E462" s="23">
        <v>6.02</v>
      </c>
      <c r="F462" s="23">
        <v>0.98</v>
      </c>
      <c r="G462" s="23">
        <v>31.57</v>
      </c>
      <c r="H462" s="23">
        <v>144</v>
      </c>
      <c r="I462" s="23">
        <v>0.15</v>
      </c>
      <c r="J462" s="23">
        <v>0</v>
      </c>
      <c r="K462" s="23">
        <v>1.47</v>
      </c>
      <c r="L462" s="23">
        <v>0</v>
      </c>
      <c r="M462" s="23">
        <v>23.8</v>
      </c>
      <c r="N462" s="23">
        <v>139.30000000000001</v>
      </c>
      <c r="O462" s="23">
        <v>38.5</v>
      </c>
      <c r="P462" s="23">
        <v>2.2400000000000002</v>
      </c>
    </row>
    <row r="463" spans="1:16" ht="21.75" customHeight="1" x14ac:dyDescent="0.25">
      <c r="A463" s="25"/>
      <c r="B463" s="25"/>
      <c r="C463" s="29" t="s">
        <v>34</v>
      </c>
      <c r="D463" s="26"/>
      <c r="E463" s="23">
        <f>E458+E459+E460+E461+E462</f>
        <v>32.980000000000004</v>
      </c>
      <c r="F463" s="23">
        <f t="shared" ref="F463:P463" si="74">F458+F459+F460+F461+F462</f>
        <v>26.82</v>
      </c>
      <c r="G463" s="23">
        <f t="shared" si="74"/>
        <v>109.93</v>
      </c>
      <c r="H463" s="23">
        <f t="shared" si="74"/>
        <v>760.7</v>
      </c>
      <c r="I463" s="23">
        <f t="shared" si="74"/>
        <v>0.63</v>
      </c>
      <c r="J463" s="23">
        <f t="shared" si="74"/>
        <v>38.659999999999997</v>
      </c>
      <c r="K463" s="23">
        <f t="shared" si="74"/>
        <v>6.9999999999999991</v>
      </c>
      <c r="L463" s="23">
        <f t="shared" si="74"/>
        <v>0.1</v>
      </c>
      <c r="M463" s="23">
        <f t="shared" si="74"/>
        <v>82.3</v>
      </c>
      <c r="N463" s="23">
        <f t="shared" si="74"/>
        <v>599.49</v>
      </c>
      <c r="O463" s="23">
        <f t="shared" si="74"/>
        <v>106.36999999999999</v>
      </c>
      <c r="P463" s="23">
        <f t="shared" si="74"/>
        <v>11.34</v>
      </c>
    </row>
    <row r="464" spans="1:16" ht="21.75" customHeight="1" x14ac:dyDescent="0.25">
      <c r="A464" s="69" t="s">
        <v>301</v>
      </c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</row>
    <row r="465" spans="1:16" ht="21.75" customHeight="1" x14ac:dyDescent="0.25">
      <c r="A465" s="25">
        <v>105</v>
      </c>
      <c r="B465" s="25"/>
      <c r="C465" s="29" t="s">
        <v>205</v>
      </c>
      <c r="D465" s="26" t="s">
        <v>30</v>
      </c>
      <c r="E465" s="23">
        <v>5.8</v>
      </c>
      <c r="F465" s="23">
        <v>5</v>
      </c>
      <c r="G465" s="23">
        <v>8</v>
      </c>
      <c r="H465" s="23">
        <v>106</v>
      </c>
      <c r="I465" s="23">
        <v>0.09</v>
      </c>
      <c r="J465" s="23">
        <v>1.4</v>
      </c>
      <c r="K465" s="23">
        <v>0</v>
      </c>
      <c r="L465" s="23">
        <v>0.03</v>
      </c>
      <c r="M465" s="23">
        <v>270</v>
      </c>
      <c r="N465" s="23">
        <v>180</v>
      </c>
      <c r="O465" s="23">
        <v>28</v>
      </c>
      <c r="P465" s="23">
        <v>0.2</v>
      </c>
    </row>
    <row r="466" spans="1:16" ht="23.25" customHeight="1" x14ac:dyDescent="0.25">
      <c r="A466" s="25">
        <v>86</v>
      </c>
      <c r="B466" s="25"/>
      <c r="C466" s="29" t="s">
        <v>302</v>
      </c>
      <c r="D466" s="30">
        <v>80</v>
      </c>
      <c r="E466" s="31">
        <v>5.2</v>
      </c>
      <c r="F466" s="31">
        <v>4.53</v>
      </c>
      <c r="G466" s="31">
        <v>58.71</v>
      </c>
      <c r="H466" s="31">
        <v>293</v>
      </c>
      <c r="I466" s="31">
        <v>0.08</v>
      </c>
      <c r="J466" s="31">
        <v>7.0000000000000007E-2</v>
      </c>
      <c r="K466" s="31">
        <v>1.28</v>
      </c>
      <c r="L466" s="31">
        <v>0.03</v>
      </c>
      <c r="M466" s="31">
        <v>15.39</v>
      </c>
      <c r="N466" s="31">
        <v>55.8</v>
      </c>
      <c r="O466" s="31">
        <v>11.43</v>
      </c>
      <c r="P466" s="31">
        <v>1.07</v>
      </c>
    </row>
    <row r="467" spans="1:16" ht="21.75" customHeight="1" x14ac:dyDescent="0.25">
      <c r="A467" s="25"/>
      <c r="B467" s="25"/>
      <c r="C467" s="29" t="s">
        <v>179</v>
      </c>
      <c r="D467" s="26"/>
      <c r="E467" s="23">
        <f t="shared" ref="E467:P467" si="75">E465+E466</f>
        <v>11</v>
      </c>
      <c r="F467" s="23">
        <f t="shared" si="75"/>
        <v>9.5300000000000011</v>
      </c>
      <c r="G467" s="23">
        <f t="shared" si="75"/>
        <v>66.710000000000008</v>
      </c>
      <c r="H467" s="23">
        <f t="shared" si="75"/>
        <v>399</v>
      </c>
      <c r="I467" s="23">
        <f t="shared" si="75"/>
        <v>0.16999999999999998</v>
      </c>
      <c r="J467" s="23">
        <f t="shared" si="75"/>
        <v>1.47</v>
      </c>
      <c r="K467" s="23">
        <f t="shared" si="75"/>
        <v>1.28</v>
      </c>
      <c r="L467" s="23">
        <f t="shared" si="75"/>
        <v>0.06</v>
      </c>
      <c r="M467" s="23">
        <f t="shared" si="75"/>
        <v>285.39</v>
      </c>
      <c r="N467" s="23">
        <f t="shared" si="75"/>
        <v>235.8</v>
      </c>
      <c r="O467" s="23">
        <f t="shared" si="75"/>
        <v>39.43</v>
      </c>
      <c r="P467" s="23">
        <f t="shared" si="75"/>
        <v>1.27</v>
      </c>
    </row>
    <row r="468" spans="1:16" ht="21.75" customHeight="1" x14ac:dyDescent="0.25">
      <c r="A468" s="25"/>
      <c r="B468" s="25"/>
      <c r="C468" s="29"/>
      <c r="D468" s="26"/>
      <c r="E468" s="23" t="s">
        <v>1</v>
      </c>
      <c r="F468" s="23" t="s">
        <v>2</v>
      </c>
      <c r="G468" s="23" t="s">
        <v>3</v>
      </c>
      <c r="H468" s="23" t="s">
        <v>4</v>
      </c>
      <c r="I468" s="23" t="s">
        <v>32</v>
      </c>
      <c r="J468" s="23" t="s">
        <v>6</v>
      </c>
      <c r="K468" s="23" t="s">
        <v>44</v>
      </c>
      <c r="L468" s="23" t="s">
        <v>26</v>
      </c>
      <c r="M468" s="23" t="s">
        <v>27</v>
      </c>
      <c r="N468" s="23" t="s">
        <v>28</v>
      </c>
      <c r="O468" s="23" t="s">
        <v>29</v>
      </c>
      <c r="P468" s="23" t="s">
        <v>5</v>
      </c>
    </row>
    <row r="469" spans="1:16" ht="21.75" customHeight="1" x14ac:dyDescent="0.25">
      <c r="A469" s="50"/>
      <c r="B469" s="50"/>
      <c r="C469" s="51" t="s">
        <v>86</v>
      </c>
      <c r="D469" s="52"/>
      <c r="E469" s="53">
        <f>E443+E453+E456+E463+E467</f>
        <v>115.20000000000002</v>
      </c>
      <c r="F469" s="53">
        <f t="shared" ref="F469:P469" si="76">F443+F453+F456+F463+F467</f>
        <v>126.52000000000001</v>
      </c>
      <c r="G469" s="53">
        <f t="shared" si="76"/>
        <v>466.93000000000006</v>
      </c>
      <c r="H469" s="53">
        <f t="shared" si="76"/>
        <v>3380.5600000000004</v>
      </c>
      <c r="I469" s="53">
        <f t="shared" si="76"/>
        <v>1.9390000000000001</v>
      </c>
      <c r="J469" s="53">
        <f t="shared" si="76"/>
        <v>77.63</v>
      </c>
      <c r="K469" s="53">
        <f t="shared" si="76"/>
        <v>25.549999999999997</v>
      </c>
      <c r="L469" s="53">
        <f t="shared" si="76"/>
        <v>0.52800000000000002</v>
      </c>
      <c r="M469" s="53">
        <f t="shared" si="76"/>
        <v>1232.5500000000002</v>
      </c>
      <c r="N469" s="53">
        <f t="shared" si="76"/>
        <v>2018.04</v>
      </c>
      <c r="O469" s="53">
        <f t="shared" si="76"/>
        <v>410.01000000000005</v>
      </c>
      <c r="P469" s="53">
        <f t="shared" si="76"/>
        <v>29.25</v>
      </c>
    </row>
    <row r="470" spans="1:16" ht="21.75" customHeight="1" x14ac:dyDescent="0.25">
      <c r="A470" s="70" t="s">
        <v>299</v>
      </c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</row>
    <row r="471" spans="1:16" ht="21.75" customHeight="1" x14ac:dyDescent="0.25">
      <c r="A471" s="71" t="s">
        <v>36</v>
      </c>
      <c r="B471" s="71" t="s">
        <v>166</v>
      </c>
      <c r="C471" s="73" t="s">
        <v>20</v>
      </c>
      <c r="D471" s="74" t="s">
        <v>21</v>
      </c>
      <c r="E471" s="73" t="s">
        <v>22</v>
      </c>
      <c r="F471" s="73"/>
      <c r="G471" s="73"/>
      <c r="H471" s="73" t="s">
        <v>23</v>
      </c>
      <c r="I471" s="73" t="s">
        <v>24</v>
      </c>
      <c r="J471" s="73"/>
      <c r="K471" s="73"/>
      <c r="L471" s="73"/>
      <c r="M471" s="73" t="s">
        <v>25</v>
      </c>
      <c r="N471" s="73"/>
      <c r="O471" s="73"/>
      <c r="P471" s="73"/>
    </row>
    <row r="472" spans="1:16" ht="21.75" customHeight="1" x14ac:dyDescent="0.25">
      <c r="A472" s="71"/>
      <c r="B472" s="71"/>
      <c r="C472" s="73"/>
      <c r="D472" s="74"/>
      <c r="E472" s="23" t="s">
        <v>1</v>
      </c>
      <c r="F472" s="23" t="s">
        <v>2</v>
      </c>
      <c r="G472" s="23" t="s">
        <v>3</v>
      </c>
      <c r="H472" s="73"/>
      <c r="I472" s="23" t="s">
        <v>32</v>
      </c>
      <c r="J472" s="23" t="s">
        <v>6</v>
      </c>
      <c r="K472" s="23" t="s">
        <v>44</v>
      </c>
      <c r="L472" s="23" t="s">
        <v>26</v>
      </c>
      <c r="M472" s="23" t="s">
        <v>27</v>
      </c>
      <c r="N472" s="23" t="s">
        <v>28</v>
      </c>
      <c r="O472" s="23" t="s">
        <v>29</v>
      </c>
      <c r="P472" s="23" t="s">
        <v>5</v>
      </c>
    </row>
    <row r="473" spans="1:16" ht="21.75" customHeight="1" x14ac:dyDescent="0.25">
      <c r="A473" s="71">
        <v>1</v>
      </c>
      <c r="B473" s="71"/>
      <c r="C473" s="27">
        <v>2</v>
      </c>
      <c r="D473" s="26">
        <v>3</v>
      </c>
      <c r="E473" s="27">
        <v>4</v>
      </c>
      <c r="F473" s="27">
        <v>5</v>
      </c>
      <c r="G473" s="27">
        <v>6</v>
      </c>
      <c r="H473" s="27">
        <v>7</v>
      </c>
      <c r="I473" s="27">
        <v>8</v>
      </c>
      <c r="J473" s="27">
        <v>9</v>
      </c>
      <c r="K473" s="27">
        <v>10</v>
      </c>
      <c r="L473" s="27">
        <v>11</v>
      </c>
      <c r="M473" s="27">
        <v>12</v>
      </c>
      <c r="N473" s="27">
        <v>13</v>
      </c>
      <c r="O473" s="27">
        <v>14</v>
      </c>
      <c r="P473" s="27">
        <v>15</v>
      </c>
    </row>
    <row r="474" spans="1:16" ht="21.75" customHeight="1" x14ac:dyDescent="0.25">
      <c r="A474" s="70" t="s">
        <v>183</v>
      </c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</row>
    <row r="475" spans="1:16" ht="32.25" customHeight="1" x14ac:dyDescent="0.25">
      <c r="A475" s="25">
        <v>1</v>
      </c>
      <c r="B475" s="25"/>
      <c r="C475" s="29" t="s">
        <v>187</v>
      </c>
      <c r="D475" s="30" t="s">
        <v>173</v>
      </c>
      <c r="E475" s="31">
        <v>7.18</v>
      </c>
      <c r="F475" s="31">
        <v>14.54</v>
      </c>
      <c r="G475" s="31">
        <v>27.15</v>
      </c>
      <c r="H475" s="31">
        <v>266</v>
      </c>
      <c r="I475" s="31">
        <v>0.17</v>
      </c>
      <c r="J475" s="31">
        <v>1.82</v>
      </c>
      <c r="K475" s="31">
        <v>2.66</v>
      </c>
      <c r="L475" s="31">
        <v>0.04</v>
      </c>
      <c r="M475" s="31">
        <v>250</v>
      </c>
      <c r="N475" s="31">
        <v>222.85</v>
      </c>
      <c r="O475" s="31">
        <v>57.82</v>
      </c>
      <c r="P475" s="31">
        <v>1.17</v>
      </c>
    </row>
    <row r="476" spans="1:16" ht="21.75" customHeight="1" x14ac:dyDescent="0.25">
      <c r="A476" s="25">
        <v>2</v>
      </c>
      <c r="B476" s="25"/>
      <c r="C476" s="29" t="s">
        <v>188</v>
      </c>
      <c r="D476" s="30" t="s">
        <v>30</v>
      </c>
      <c r="E476" s="31">
        <v>4.3600000000000003</v>
      </c>
      <c r="F476" s="31">
        <v>4.34</v>
      </c>
      <c r="G476" s="31">
        <v>21.11</v>
      </c>
      <c r="H476" s="31">
        <v>133</v>
      </c>
      <c r="I476" s="31">
        <v>0.05</v>
      </c>
      <c r="J476" s="31">
        <v>1.56</v>
      </c>
      <c r="K476" s="31">
        <v>0</v>
      </c>
      <c r="L476" s="31">
        <v>0.04</v>
      </c>
      <c r="M476" s="31">
        <v>230</v>
      </c>
      <c r="N476" s="31">
        <v>108</v>
      </c>
      <c r="O476" s="31">
        <v>16.8</v>
      </c>
      <c r="P476" s="31">
        <v>0.11</v>
      </c>
    </row>
    <row r="477" spans="1:16" ht="21.75" customHeight="1" x14ac:dyDescent="0.25">
      <c r="A477" s="25" t="s">
        <v>37</v>
      </c>
      <c r="B477" s="25"/>
      <c r="C477" s="29" t="s">
        <v>33</v>
      </c>
      <c r="D477" s="27">
        <v>90</v>
      </c>
      <c r="E477" s="23">
        <v>5.7</v>
      </c>
      <c r="F477" s="23">
        <v>0.6</v>
      </c>
      <c r="G477" s="23">
        <v>36.9</v>
      </c>
      <c r="H477" s="23">
        <v>154.4</v>
      </c>
      <c r="I477" s="32">
        <v>0.08</v>
      </c>
      <c r="J477" s="33">
        <v>0</v>
      </c>
      <c r="K477" s="33">
        <v>0.83</v>
      </c>
      <c r="L477" s="23">
        <v>0</v>
      </c>
      <c r="M477" s="23">
        <v>10.5</v>
      </c>
      <c r="N477" s="23">
        <v>58.5</v>
      </c>
      <c r="O477" s="34">
        <v>12.6</v>
      </c>
      <c r="P477" s="23">
        <v>1</v>
      </c>
    </row>
    <row r="478" spans="1:16" ht="21.75" customHeight="1" x14ac:dyDescent="0.25">
      <c r="A478" s="25">
        <v>97</v>
      </c>
      <c r="B478" s="25"/>
      <c r="C478" s="29" t="s">
        <v>131</v>
      </c>
      <c r="D478" s="27">
        <v>32</v>
      </c>
      <c r="E478" s="23">
        <v>6.56</v>
      </c>
      <c r="F478" s="23">
        <v>7.36</v>
      </c>
      <c r="G478" s="23">
        <v>0.8</v>
      </c>
      <c r="H478" s="23">
        <v>96</v>
      </c>
      <c r="I478" s="23">
        <v>8.9999999999999993E-3</v>
      </c>
      <c r="J478" s="23">
        <v>0.19</v>
      </c>
      <c r="K478" s="23">
        <v>0.13</v>
      </c>
      <c r="L478" s="23">
        <v>4.8000000000000001E-2</v>
      </c>
      <c r="M478" s="23">
        <v>224</v>
      </c>
      <c r="N478" s="23">
        <v>224</v>
      </c>
      <c r="O478" s="23">
        <v>10.56</v>
      </c>
      <c r="P478" s="23">
        <v>0.26</v>
      </c>
    </row>
    <row r="479" spans="1:16" ht="21.75" customHeight="1" x14ac:dyDescent="0.25">
      <c r="A479" s="25">
        <v>96</v>
      </c>
      <c r="B479" s="25"/>
      <c r="C479" s="29" t="s">
        <v>189</v>
      </c>
      <c r="D479" s="27">
        <v>20</v>
      </c>
      <c r="E479" s="23">
        <v>0.16</v>
      </c>
      <c r="F479" s="23">
        <v>14.31</v>
      </c>
      <c r="G479" s="23">
        <v>0.26</v>
      </c>
      <c r="H479" s="23">
        <v>129.4</v>
      </c>
      <c r="I479" s="23">
        <v>0.2</v>
      </c>
      <c r="J479" s="23">
        <v>0</v>
      </c>
      <c r="K479" s="23">
        <v>0.2</v>
      </c>
      <c r="L479" s="23">
        <v>0.08</v>
      </c>
      <c r="M479" s="23">
        <v>4.8</v>
      </c>
      <c r="N479" s="23">
        <v>6</v>
      </c>
      <c r="O479" s="23">
        <v>0</v>
      </c>
      <c r="P479" s="23">
        <v>0.04</v>
      </c>
    </row>
    <row r="480" spans="1:16" ht="21.75" customHeight="1" x14ac:dyDescent="0.25">
      <c r="A480" s="25"/>
      <c r="B480" s="25"/>
      <c r="C480" s="29" t="s">
        <v>179</v>
      </c>
      <c r="D480" s="27"/>
      <c r="E480" s="23">
        <f>SUM(E475:E479)</f>
        <v>23.959999999999997</v>
      </c>
      <c r="F480" s="23">
        <f t="shared" ref="F480:P480" si="77">SUM(F475:F479)</f>
        <v>41.15</v>
      </c>
      <c r="G480" s="23">
        <f t="shared" si="77"/>
        <v>86.22</v>
      </c>
      <c r="H480" s="23">
        <f t="shared" si="77"/>
        <v>778.8</v>
      </c>
      <c r="I480" s="23">
        <f t="shared" si="77"/>
        <v>0.50900000000000012</v>
      </c>
      <c r="J480" s="23">
        <f t="shared" si="77"/>
        <v>3.57</v>
      </c>
      <c r="K480" s="23">
        <f t="shared" si="77"/>
        <v>3.8200000000000003</v>
      </c>
      <c r="L480" s="23">
        <f t="shared" si="77"/>
        <v>0.20800000000000002</v>
      </c>
      <c r="M480" s="23">
        <f t="shared" si="77"/>
        <v>719.3</v>
      </c>
      <c r="N480" s="23">
        <f t="shared" si="77"/>
        <v>619.35</v>
      </c>
      <c r="O480" s="23">
        <f t="shared" si="77"/>
        <v>97.78</v>
      </c>
      <c r="P480" s="23">
        <f t="shared" si="77"/>
        <v>2.58</v>
      </c>
    </row>
    <row r="481" spans="1:16" ht="21.75" customHeight="1" x14ac:dyDescent="0.25">
      <c r="A481" s="70" t="s">
        <v>10</v>
      </c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</row>
    <row r="482" spans="1:16" ht="21.75" customHeight="1" x14ac:dyDescent="0.25">
      <c r="A482" s="39">
        <v>41</v>
      </c>
      <c r="B482" s="39"/>
      <c r="C482" s="37" t="s">
        <v>231</v>
      </c>
      <c r="D482" s="39">
        <v>150</v>
      </c>
      <c r="E482" s="39">
        <v>2.25</v>
      </c>
      <c r="F482" s="39">
        <v>0.15</v>
      </c>
      <c r="G482" s="39">
        <v>13.5</v>
      </c>
      <c r="H482" s="39">
        <v>63</v>
      </c>
      <c r="I482" s="39">
        <v>0.03</v>
      </c>
      <c r="J482" s="39">
        <v>15</v>
      </c>
      <c r="K482" s="39">
        <v>0.15</v>
      </c>
      <c r="L482" s="39">
        <v>0.02</v>
      </c>
      <c r="M482" s="31">
        <v>55.5</v>
      </c>
      <c r="N482" s="31">
        <v>64.5</v>
      </c>
      <c r="O482" s="31">
        <v>33</v>
      </c>
      <c r="P482" s="31">
        <v>2.1</v>
      </c>
    </row>
    <row r="483" spans="1:16" ht="21.75" customHeight="1" x14ac:dyDescent="0.25">
      <c r="A483" s="39">
        <v>42</v>
      </c>
      <c r="B483" s="39"/>
      <c r="C483" s="37" t="s">
        <v>232</v>
      </c>
      <c r="D483" s="39" t="s">
        <v>224</v>
      </c>
      <c r="E483" s="39">
        <v>4.8600000000000003</v>
      </c>
      <c r="F483" s="39">
        <v>9.33</v>
      </c>
      <c r="G483" s="39">
        <v>9.69</v>
      </c>
      <c r="H483" s="39">
        <v>149</v>
      </c>
      <c r="I483" s="39">
        <v>0.08</v>
      </c>
      <c r="J483" s="39">
        <v>21.76</v>
      </c>
      <c r="K483" s="39">
        <v>0.44</v>
      </c>
      <c r="L483" s="39">
        <v>0.02</v>
      </c>
      <c r="M483" s="31">
        <v>55.23</v>
      </c>
      <c r="N483" s="31">
        <v>65.3</v>
      </c>
      <c r="O483" s="31">
        <v>26.67</v>
      </c>
      <c r="P483" s="31">
        <v>0.95</v>
      </c>
    </row>
    <row r="484" spans="1:16" ht="21.75" customHeight="1" x14ac:dyDescent="0.25">
      <c r="A484" s="25">
        <v>43</v>
      </c>
      <c r="B484" s="25"/>
      <c r="C484" s="29" t="s">
        <v>233</v>
      </c>
      <c r="D484" s="26" t="s">
        <v>235</v>
      </c>
      <c r="E484" s="23">
        <v>17.71</v>
      </c>
      <c r="F484" s="23">
        <v>18.010000000000002</v>
      </c>
      <c r="G484" s="23">
        <v>50.75</v>
      </c>
      <c r="H484" s="23">
        <v>420.75</v>
      </c>
      <c r="I484" s="23">
        <v>7.0000000000000007E-2</v>
      </c>
      <c r="J484" s="23">
        <v>6.53</v>
      </c>
      <c r="K484" s="23">
        <v>3.04</v>
      </c>
      <c r="L484" s="23">
        <v>0.08</v>
      </c>
      <c r="M484" s="23">
        <v>4.84</v>
      </c>
      <c r="N484" s="23">
        <v>100.83</v>
      </c>
      <c r="O484" s="23">
        <v>35.840000000000003</v>
      </c>
      <c r="P484" s="23">
        <v>1.1299999999999999</v>
      </c>
    </row>
    <row r="485" spans="1:16" ht="21.75" customHeight="1" x14ac:dyDescent="0.25">
      <c r="A485" s="39">
        <v>90</v>
      </c>
      <c r="B485" s="39"/>
      <c r="C485" s="37" t="s">
        <v>234</v>
      </c>
      <c r="D485" s="30" t="s">
        <v>30</v>
      </c>
      <c r="E485" s="31">
        <v>0</v>
      </c>
      <c r="F485" s="31">
        <v>0</v>
      </c>
      <c r="G485" s="31">
        <v>33.93</v>
      </c>
      <c r="H485" s="31">
        <v>129</v>
      </c>
      <c r="I485" s="31">
        <v>0</v>
      </c>
      <c r="J485" s="31">
        <v>0</v>
      </c>
      <c r="K485" s="31">
        <v>0</v>
      </c>
      <c r="L485" s="31">
        <v>0</v>
      </c>
      <c r="M485" s="31">
        <v>0.68</v>
      </c>
      <c r="N485" s="31">
        <v>0</v>
      </c>
      <c r="O485" s="31">
        <v>0</v>
      </c>
      <c r="P485" s="31">
        <v>0.1</v>
      </c>
    </row>
    <row r="486" spans="1:16" ht="21.75" customHeight="1" x14ac:dyDescent="0.25">
      <c r="A486" s="25" t="s">
        <v>37</v>
      </c>
      <c r="B486" s="25"/>
      <c r="C486" s="29" t="s">
        <v>33</v>
      </c>
      <c r="D486" s="26" t="s">
        <v>31</v>
      </c>
      <c r="E486" s="23">
        <v>7.6</v>
      </c>
      <c r="F486" s="23">
        <v>0.8</v>
      </c>
      <c r="G486" s="23">
        <v>49.2</v>
      </c>
      <c r="H486" s="23">
        <v>211.67</v>
      </c>
      <c r="I486" s="23">
        <v>0.11</v>
      </c>
      <c r="J486" s="23">
        <v>0</v>
      </c>
      <c r="K486" s="23">
        <v>1.1000000000000001</v>
      </c>
      <c r="L486" s="23">
        <v>0</v>
      </c>
      <c r="M486" s="23">
        <v>14</v>
      </c>
      <c r="N486" s="23">
        <v>65</v>
      </c>
      <c r="O486" s="23">
        <v>14</v>
      </c>
      <c r="P486" s="23">
        <v>1.1000000000000001</v>
      </c>
    </row>
    <row r="487" spans="1:16" ht="21.75" customHeight="1" x14ac:dyDescent="0.25">
      <c r="A487" s="25" t="s">
        <v>37</v>
      </c>
      <c r="B487" s="25"/>
      <c r="C487" s="29" t="s">
        <v>217</v>
      </c>
      <c r="D487" s="26" t="s">
        <v>31</v>
      </c>
      <c r="E487" s="23">
        <v>8.6</v>
      </c>
      <c r="F487" s="23">
        <v>1.4</v>
      </c>
      <c r="G487" s="23">
        <v>45.11</v>
      </c>
      <c r="H487" s="23">
        <v>205.89</v>
      </c>
      <c r="I487" s="23">
        <v>0.21</v>
      </c>
      <c r="J487" s="23">
        <v>0</v>
      </c>
      <c r="K487" s="23">
        <v>2.11</v>
      </c>
      <c r="L487" s="23">
        <v>0</v>
      </c>
      <c r="M487" s="23">
        <v>34</v>
      </c>
      <c r="N487" s="23">
        <v>199</v>
      </c>
      <c r="O487" s="23">
        <v>55</v>
      </c>
      <c r="P487" s="23">
        <v>3.2</v>
      </c>
    </row>
    <row r="488" spans="1:16" ht="21.75" customHeight="1" x14ac:dyDescent="0.25">
      <c r="A488" s="25">
        <v>17</v>
      </c>
      <c r="B488" s="25" t="s">
        <v>175</v>
      </c>
      <c r="C488" s="29" t="s">
        <v>33</v>
      </c>
      <c r="D488" s="27">
        <v>50</v>
      </c>
      <c r="E488" s="23">
        <v>3.8</v>
      </c>
      <c r="F488" s="23">
        <v>0.4</v>
      </c>
      <c r="G488" s="23">
        <v>24.6</v>
      </c>
      <c r="H488" s="23">
        <v>117.5</v>
      </c>
      <c r="I488" s="23">
        <v>0.06</v>
      </c>
      <c r="J488" s="23">
        <v>0</v>
      </c>
      <c r="K488" s="23">
        <v>0.55000000000000004</v>
      </c>
      <c r="L488" s="23">
        <v>0</v>
      </c>
      <c r="M488" s="23">
        <v>10</v>
      </c>
      <c r="N488" s="23">
        <v>32.5</v>
      </c>
      <c r="O488" s="23">
        <v>7</v>
      </c>
      <c r="P488" s="23">
        <v>0.55000000000000004</v>
      </c>
    </row>
    <row r="489" spans="1:16" ht="21.75" customHeight="1" x14ac:dyDescent="0.25">
      <c r="A489" s="25"/>
      <c r="B489" s="25"/>
      <c r="C489" s="29" t="s">
        <v>34</v>
      </c>
      <c r="D489" s="27"/>
      <c r="E489" s="23">
        <f>SUM(E482:E488)</f>
        <v>44.82</v>
      </c>
      <c r="F489" s="23">
        <f t="shared" ref="F489:P489" si="78">SUM(F482:F488)</f>
        <v>30.09</v>
      </c>
      <c r="G489" s="23">
        <f t="shared" si="78"/>
        <v>226.78</v>
      </c>
      <c r="H489" s="23">
        <f t="shared" si="78"/>
        <v>1296.81</v>
      </c>
      <c r="I489" s="23">
        <f t="shared" si="78"/>
        <v>0.56000000000000005</v>
      </c>
      <c r="J489" s="23">
        <f t="shared" si="78"/>
        <v>43.290000000000006</v>
      </c>
      <c r="K489" s="23">
        <f t="shared" si="78"/>
        <v>7.39</v>
      </c>
      <c r="L489" s="23">
        <f t="shared" si="78"/>
        <v>0.12</v>
      </c>
      <c r="M489" s="23">
        <f t="shared" si="78"/>
        <v>174.25</v>
      </c>
      <c r="N489" s="23">
        <f t="shared" si="78"/>
        <v>527.13</v>
      </c>
      <c r="O489" s="23">
        <f t="shared" si="78"/>
        <v>171.51</v>
      </c>
      <c r="P489" s="23">
        <f t="shared" si="78"/>
        <v>9.129999999999999</v>
      </c>
    </row>
    <row r="490" spans="1:16" ht="21.75" customHeight="1" x14ac:dyDescent="0.25">
      <c r="A490" s="69" t="s">
        <v>196</v>
      </c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</row>
    <row r="491" spans="1:16" ht="21.75" customHeight="1" x14ac:dyDescent="0.25">
      <c r="A491" s="25" t="s">
        <v>37</v>
      </c>
      <c r="B491" s="25"/>
      <c r="C491" s="29" t="s">
        <v>238</v>
      </c>
      <c r="D491" s="27">
        <v>120</v>
      </c>
      <c r="E491" s="23">
        <v>0.48</v>
      </c>
      <c r="F491" s="23">
        <v>0.48</v>
      </c>
      <c r="G491" s="23">
        <v>11.76</v>
      </c>
      <c r="H491" s="23">
        <v>56.4</v>
      </c>
      <c r="I491" s="23">
        <v>0.04</v>
      </c>
      <c r="J491" s="23">
        <v>12</v>
      </c>
      <c r="K491" s="23">
        <v>0.24</v>
      </c>
      <c r="L491" s="23">
        <v>0</v>
      </c>
      <c r="M491" s="23">
        <v>19.22</v>
      </c>
      <c r="N491" s="23">
        <v>13.2</v>
      </c>
      <c r="O491" s="23">
        <v>10.8</v>
      </c>
      <c r="P491" s="23">
        <v>2.64</v>
      </c>
    </row>
    <row r="492" spans="1:16" ht="21.75" customHeight="1" x14ac:dyDescent="0.25">
      <c r="A492" s="25"/>
      <c r="B492" s="25"/>
      <c r="C492" s="29" t="s">
        <v>179</v>
      </c>
      <c r="D492" s="26"/>
      <c r="E492" s="23">
        <f t="shared" ref="E492:P492" si="79">E491</f>
        <v>0.48</v>
      </c>
      <c r="F492" s="23">
        <f t="shared" si="79"/>
        <v>0.48</v>
      </c>
      <c r="G492" s="23">
        <f t="shared" si="79"/>
        <v>11.76</v>
      </c>
      <c r="H492" s="23">
        <f t="shared" si="79"/>
        <v>56.4</v>
      </c>
      <c r="I492" s="23">
        <f t="shared" si="79"/>
        <v>0.04</v>
      </c>
      <c r="J492" s="23">
        <f t="shared" si="79"/>
        <v>12</v>
      </c>
      <c r="K492" s="23">
        <f t="shared" si="79"/>
        <v>0.24</v>
      </c>
      <c r="L492" s="23">
        <f t="shared" si="79"/>
        <v>0</v>
      </c>
      <c r="M492" s="23">
        <f t="shared" si="79"/>
        <v>19.22</v>
      </c>
      <c r="N492" s="23">
        <f t="shared" si="79"/>
        <v>13.2</v>
      </c>
      <c r="O492" s="23">
        <f t="shared" si="79"/>
        <v>10.8</v>
      </c>
      <c r="P492" s="23">
        <f t="shared" si="79"/>
        <v>2.64</v>
      </c>
    </row>
    <row r="493" spans="1:16" ht="21.75" customHeight="1" x14ac:dyDescent="0.25">
      <c r="A493" s="69" t="s">
        <v>184</v>
      </c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</row>
    <row r="494" spans="1:16" ht="21.75" customHeight="1" x14ac:dyDescent="0.25">
      <c r="A494" s="39">
        <v>43</v>
      </c>
      <c r="B494" s="39"/>
      <c r="C494" s="37" t="s">
        <v>99</v>
      </c>
      <c r="D494" s="30" t="s">
        <v>235</v>
      </c>
      <c r="E494" s="31">
        <v>17.71</v>
      </c>
      <c r="F494" s="31">
        <v>18.010000000000002</v>
      </c>
      <c r="G494" s="31">
        <v>50.75</v>
      </c>
      <c r="H494" s="31">
        <v>420.75</v>
      </c>
      <c r="I494" s="31">
        <v>7.0000000000000007E-2</v>
      </c>
      <c r="J494" s="31">
        <v>6.53</v>
      </c>
      <c r="K494" s="31">
        <v>3.04</v>
      </c>
      <c r="L494" s="31">
        <v>0.08</v>
      </c>
      <c r="M494" s="31">
        <v>4.84</v>
      </c>
      <c r="N494" s="31">
        <v>100.83</v>
      </c>
      <c r="O494" s="31">
        <v>35.840000000000003</v>
      </c>
      <c r="P494" s="31">
        <v>1.1299999999999999</v>
      </c>
    </row>
    <row r="495" spans="1:16" ht="21.75" customHeight="1" x14ac:dyDescent="0.25">
      <c r="A495" s="25">
        <v>68</v>
      </c>
      <c r="B495" s="25"/>
      <c r="C495" s="29" t="s">
        <v>288</v>
      </c>
      <c r="D495" s="26" t="s">
        <v>30</v>
      </c>
      <c r="E495" s="23">
        <v>0.05</v>
      </c>
      <c r="F495" s="23">
        <v>0</v>
      </c>
      <c r="G495" s="23">
        <v>15.12</v>
      </c>
      <c r="H495" s="23">
        <v>60</v>
      </c>
      <c r="I495" s="23">
        <v>0</v>
      </c>
      <c r="J495" s="23">
        <v>2</v>
      </c>
      <c r="K495" s="23">
        <v>0.02</v>
      </c>
      <c r="L495" s="23">
        <v>0</v>
      </c>
      <c r="M495" s="23">
        <v>2.48</v>
      </c>
      <c r="N495" s="23">
        <v>1.41</v>
      </c>
      <c r="O495" s="23">
        <v>0.76</v>
      </c>
      <c r="P495" s="23">
        <v>0.1</v>
      </c>
    </row>
    <row r="496" spans="1:16" ht="21.75" customHeight="1" x14ac:dyDescent="0.25">
      <c r="A496" s="25" t="s">
        <v>37</v>
      </c>
      <c r="B496" s="25"/>
      <c r="C496" s="29" t="s">
        <v>208</v>
      </c>
      <c r="D496" s="27">
        <v>90</v>
      </c>
      <c r="E496" s="23">
        <v>5.71</v>
      </c>
      <c r="F496" s="23">
        <v>0.6</v>
      </c>
      <c r="G496" s="23">
        <v>36.9</v>
      </c>
      <c r="H496" s="23">
        <v>154.4</v>
      </c>
      <c r="I496" s="23">
        <v>0.08</v>
      </c>
      <c r="J496" s="23">
        <v>0</v>
      </c>
      <c r="K496" s="23">
        <v>0.83</v>
      </c>
      <c r="L496" s="23">
        <v>0</v>
      </c>
      <c r="M496" s="23">
        <v>10.5</v>
      </c>
      <c r="N496" s="23">
        <v>58.5</v>
      </c>
      <c r="O496" s="23">
        <v>12.6</v>
      </c>
      <c r="P496" s="23">
        <v>1</v>
      </c>
    </row>
    <row r="497" spans="1:16" ht="21.75" customHeight="1" x14ac:dyDescent="0.25">
      <c r="A497" s="25" t="s">
        <v>37</v>
      </c>
      <c r="B497" s="25"/>
      <c r="C497" s="29" t="s">
        <v>217</v>
      </c>
      <c r="D497" s="27">
        <v>70</v>
      </c>
      <c r="E497" s="23">
        <v>6.02</v>
      </c>
      <c r="F497" s="23">
        <v>0.98</v>
      </c>
      <c r="G497" s="23">
        <v>31.57</v>
      </c>
      <c r="H497" s="23">
        <v>144</v>
      </c>
      <c r="I497" s="23">
        <v>0.15</v>
      </c>
      <c r="J497" s="23">
        <v>0</v>
      </c>
      <c r="K497" s="23">
        <v>1.47</v>
      </c>
      <c r="L497" s="23">
        <v>0</v>
      </c>
      <c r="M497" s="23">
        <v>23.8</v>
      </c>
      <c r="N497" s="23">
        <v>139.30000000000001</v>
      </c>
      <c r="O497" s="23">
        <v>38.5</v>
      </c>
      <c r="P497" s="23">
        <v>2.2400000000000002</v>
      </c>
    </row>
    <row r="498" spans="1:16" ht="21.75" customHeight="1" x14ac:dyDescent="0.25">
      <c r="A498" s="25"/>
      <c r="B498" s="25"/>
      <c r="C498" s="29"/>
      <c r="D498" s="27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</row>
    <row r="499" spans="1:16" ht="21.75" customHeight="1" x14ac:dyDescent="0.25">
      <c r="A499" s="25"/>
      <c r="B499" s="25"/>
      <c r="C499" s="29" t="s">
        <v>34</v>
      </c>
      <c r="D499" s="26"/>
      <c r="E499" s="23">
        <f t="shared" ref="E499:P499" si="80">E494+E495+E496+E497+E498</f>
        <v>29.490000000000002</v>
      </c>
      <c r="F499" s="23">
        <f t="shared" si="80"/>
        <v>19.590000000000003</v>
      </c>
      <c r="G499" s="23">
        <f t="shared" si="80"/>
        <v>134.34</v>
      </c>
      <c r="H499" s="23">
        <f t="shared" si="80"/>
        <v>779.15</v>
      </c>
      <c r="I499" s="23">
        <f t="shared" si="80"/>
        <v>0.30000000000000004</v>
      </c>
      <c r="J499" s="23">
        <f t="shared" si="80"/>
        <v>8.5300000000000011</v>
      </c>
      <c r="K499" s="23">
        <f t="shared" si="80"/>
        <v>5.36</v>
      </c>
      <c r="L499" s="23">
        <f t="shared" si="80"/>
        <v>0.08</v>
      </c>
      <c r="M499" s="23">
        <f t="shared" si="80"/>
        <v>41.620000000000005</v>
      </c>
      <c r="N499" s="23">
        <f t="shared" si="80"/>
        <v>300.04000000000002</v>
      </c>
      <c r="O499" s="23">
        <f t="shared" si="80"/>
        <v>87.7</v>
      </c>
      <c r="P499" s="23">
        <f t="shared" si="80"/>
        <v>4.4700000000000006</v>
      </c>
    </row>
    <row r="500" spans="1:16" ht="21.75" customHeight="1" x14ac:dyDescent="0.25">
      <c r="A500" s="69" t="s">
        <v>301</v>
      </c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</row>
    <row r="501" spans="1:16" ht="21.75" customHeight="1" x14ac:dyDescent="0.25">
      <c r="A501" s="25">
        <v>105</v>
      </c>
      <c r="B501" s="25"/>
      <c r="C501" s="29" t="s">
        <v>205</v>
      </c>
      <c r="D501" s="26" t="s">
        <v>30</v>
      </c>
      <c r="E501" s="23">
        <v>5.8</v>
      </c>
      <c r="F501" s="23">
        <v>5</v>
      </c>
      <c r="G501" s="23">
        <v>8</v>
      </c>
      <c r="H501" s="23">
        <v>106</v>
      </c>
      <c r="I501" s="23">
        <v>0.09</v>
      </c>
      <c r="J501" s="23">
        <v>1.4</v>
      </c>
      <c r="K501" s="23">
        <v>0</v>
      </c>
      <c r="L501" s="23">
        <v>0.03</v>
      </c>
      <c r="M501" s="23">
        <v>270</v>
      </c>
      <c r="N501" s="23">
        <v>180</v>
      </c>
      <c r="O501" s="23">
        <v>28</v>
      </c>
      <c r="P501" s="23">
        <v>0.2</v>
      </c>
    </row>
    <row r="502" spans="1:16" ht="23.25" customHeight="1" x14ac:dyDescent="0.25">
      <c r="A502" s="25">
        <v>86</v>
      </c>
      <c r="B502" s="25"/>
      <c r="C502" s="29" t="s">
        <v>302</v>
      </c>
      <c r="D502" s="30">
        <v>80</v>
      </c>
      <c r="E502" s="31">
        <v>5.2</v>
      </c>
      <c r="F502" s="31">
        <v>4.53</v>
      </c>
      <c r="G502" s="31">
        <v>58.71</v>
      </c>
      <c r="H502" s="31">
        <v>293</v>
      </c>
      <c r="I502" s="31">
        <v>0.08</v>
      </c>
      <c r="J502" s="31">
        <v>7.0000000000000007E-2</v>
      </c>
      <c r="K502" s="31">
        <v>1.28</v>
      </c>
      <c r="L502" s="31">
        <v>0.03</v>
      </c>
      <c r="M502" s="31">
        <v>15.39</v>
      </c>
      <c r="N502" s="31">
        <v>55.8</v>
      </c>
      <c r="O502" s="31">
        <v>11.43</v>
      </c>
      <c r="P502" s="31">
        <v>1.07</v>
      </c>
    </row>
    <row r="503" spans="1:16" ht="21.75" customHeight="1" x14ac:dyDescent="0.25">
      <c r="A503" s="25"/>
      <c r="B503" s="25"/>
      <c r="C503" s="29" t="s">
        <v>179</v>
      </c>
      <c r="D503" s="26"/>
      <c r="E503" s="23">
        <f t="shared" ref="E503:P503" si="81">E501+E502</f>
        <v>11</v>
      </c>
      <c r="F503" s="23">
        <f t="shared" si="81"/>
        <v>9.5300000000000011</v>
      </c>
      <c r="G503" s="23">
        <f t="shared" si="81"/>
        <v>66.710000000000008</v>
      </c>
      <c r="H503" s="23">
        <f t="shared" si="81"/>
        <v>399</v>
      </c>
      <c r="I503" s="23">
        <f t="shared" si="81"/>
        <v>0.16999999999999998</v>
      </c>
      <c r="J503" s="23">
        <f t="shared" si="81"/>
        <v>1.47</v>
      </c>
      <c r="K503" s="23">
        <f t="shared" si="81"/>
        <v>1.28</v>
      </c>
      <c r="L503" s="23">
        <f t="shared" si="81"/>
        <v>0.06</v>
      </c>
      <c r="M503" s="23">
        <f t="shared" si="81"/>
        <v>285.39</v>
      </c>
      <c r="N503" s="23">
        <f t="shared" si="81"/>
        <v>235.8</v>
      </c>
      <c r="O503" s="23">
        <f t="shared" si="81"/>
        <v>39.43</v>
      </c>
      <c r="P503" s="23">
        <f t="shared" si="81"/>
        <v>1.27</v>
      </c>
    </row>
    <row r="504" spans="1:16" ht="21.75" customHeight="1" x14ac:dyDescent="0.25">
      <c r="A504" s="25"/>
      <c r="B504" s="25"/>
      <c r="C504" s="29"/>
      <c r="D504" s="26"/>
      <c r="E504" s="23" t="s">
        <v>1</v>
      </c>
      <c r="F504" s="23" t="s">
        <v>2</v>
      </c>
      <c r="G504" s="23" t="s">
        <v>3</v>
      </c>
      <c r="H504" s="23" t="s">
        <v>4</v>
      </c>
      <c r="I504" s="23" t="s">
        <v>32</v>
      </c>
      <c r="J504" s="23" t="s">
        <v>6</v>
      </c>
      <c r="K504" s="23" t="s">
        <v>44</v>
      </c>
      <c r="L504" s="23" t="s">
        <v>26</v>
      </c>
      <c r="M504" s="23" t="s">
        <v>27</v>
      </c>
      <c r="N504" s="23" t="s">
        <v>28</v>
      </c>
      <c r="O504" s="23" t="s">
        <v>29</v>
      </c>
      <c r="P504" s="23" t="s">
        <v>5</v>
      </c>
    </row>
    <row r="505" spans="1:16" ht="21.75" customHeight="1" x14ac:dyDescent="0.25">
      <c r="A505" s="50"/>
      <c r="B505" s="50"/>
      <c r="C505" s="51" t="s">
        <v>86</v>
      </c>
      <c r="D505" s="52"/>
      <c r="E505" s="53">
        <f>E480+E489+E492+E499+E503</f>
        <v>109.75</v>
      </c>
      <c r="F505" s="53">
        <f t="shared" ref="F505:P505" si="82">F480+F489+F492+F499+F503</f>
        <v>100.84</v>
      </c>
      <c r="G505" s="53">
        <f t="shared" si="82"/>
        <v>525.81000000000006</v>
      </c>
      <c r="H505" s="53">
        <f t="shared" si="82"/>
        <v>3310.16</v>
      </c>
      <c r="I505" s="53">
        <f t="shared" si="82"/>
        <v>1.5790000000000002</v>
      </c>
      <c r="J505" s="53">
        <f t="shared" si="82"/>
        <v>68.860000000000014</v>
      </c>
      <c r="K505" s="53">
        <f t="shared" si="82"/>
        <v>18.090000000000003</v>
      </c>
      <c r="L505" s="53">
        <f t="shared" si="82"/>
        <v>0.46800000000000003</v>
      </c>
      <c r="M505" s="53">
        <f t="shared" si="82"/>
        <v>1239.78</v>
      </c>
      <c r="N505" s="53">
        <f t="shared" si="82"/>
        <v>1695.52</v>
      </c>
      <c r="O505" s="53">
        <f t="shared" si="82"/>
        <v>407.21999999999997</v>
      </c>
      <c r="P505" s="53">
        <f t="shared" si="82"/>
        <v>20.09</v>
      </c>
    </row>
    <row r="506" spans="1:16" ht="21.75" customHeight="1" x14ac:dyDescent="0.25">
      <c r="A506" s="73" t="s">
        <v>98</v>
      </c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</row>
    <row r="507" spans="1:16" ht="21.75" customHeight="1" x14ac:dyDescent="0.25">
      <c r="A507" s="71"/>
      <c r="B507" s="71"/>
      <c r="C507" s="71"/>
      <c r="D507" s="71"/>
      <c r="E507" s="73" t="s">
        <v>22</v>
      </c>
      <c r="F507" s="73"/>
      <c r="G507" s="73"/>
      <c r="H507" s="73" t="s">
        <v>23</v>
      </c>
      <c r="I507" s="73" t="s">
        <v>24</v>
      </c>
      <c r="J507" s="73"/>
      <c r="K507" s="73"/>
      <c r="L507" s="73"/>
      <c r="M507" s="73" t="s">
        <v>25</v>
      </c>
      <c r="N507" s="73"/>
      <c r="O507" s="73"/>
      <c r="P507" s="73"/>
    </row>
    <row r="508" spans="1:16" ht="21.75" customHeight="1" x14ac:dyDescent="0.25">
      <c r="A508" s="71"/>
      <c r="B508" s="71"/>
      <c r="C508" s="71"/>
      <c r="D508" s="71"/>
      <c r="E508" s="23" t="s">
        <v>1</v>
      </c>
      <c r="F508" s="23" t="s">
        <v>2</v>
      </c>
      <c r="G508" s="23" t="s">
        <v>3</v>
      </c>
      <c r="H508" s="73"/>
      <c r="I508" s="23" t="s">
        <v>32</v>
      </c>
      <c r="J508" s="23" t="s">
        <v>6</v>
      </c>
      <c r="K508" s="23" t="s">
        <v>44</v>
      </c>
      <c r="L508" s="23" t="s">
        <v>26</v>
      </c>
      <c r="M508" s="23" t="s">
        <v>27</v>
      </c>
      <c r="N508" s="23" t="s">
        <v>28</v>
      </c>
      <c r="O508" s="23" t="s">
        <v>29</v>
      </c>
      <c r="P508" s="23" t="s">
        <v>5</v>
      </c>
    </row>
    <row r="509" spans="1:16" ht="21.75" customHeight="1" x14ac:dyDescent="0.25">
      <c r="A509" s="72" t="s">
        <v>300</v>
      </c>
      <c r="B509" s="72"/>
      <c r="C509" s="72"/>
      <c r="D509" s="72"/>
      <c r="E509" s="23">
        <f>E36+E72+E108+E145+E181+E219+E255+E290+E325+E363+E396+E432+E469+E505</f>
        <v>1660.3800000000003</v>
      </c>
      <c r="F509" s="23">
        <f t="shared" ref="F509:P509" si="83">F36+F72+F108+F145+F181+F219+F255+F290+F325+F363+F396+F432+F469+F505</f>
        <v>1674.4799999999998</v>
      </c>
      <c r="G509" s="23">
        <f t="shared" si="83"/>
        <v>6896.0500000000011</v>
      </c>
      <c r="H509" s="23">
        <f t="shared" si="83"/>
        <v>47454.790000000008</v>
      </c>
      <c r="I509" s="23">
        <f t="shared" si="83"/>
        <v>25.694000000000003</v>
      </c>
      <c r="J509" s="23">
        <f t="shared" si="83"/>
        <v>1244.8200000000002</v>
      </c>
      <c r="K509" s="23">
        <f t="shared" si="83"/>
        <v>265.31999999999994</v>
      </c>
      <c r="L509" s="23">
        <f t="shared" si="83"/>
        <v>6.6219999999999999</v>
      </c>
      <c r="M509" s="23">
        <f t="shared" si="83"/>
        <v>17540.019999999997</v>
      </c>
      <c r="N509" s="23">
        <f t="shared" si="83"/>
        <v>27511.460000000006</v>
      </c>
      <c r="O509" s="23">
        <f t="shared" si="83"/>
        <v>6433.6800000000012</v>
      </c>
      <c r="P509" s="23">
        <f t="shared" si="83"/>
        <v>368.05999999999995</v>
      </c>
    </row>
    <row r="510" spans="1:16" ht="21.75" customHeight="1" x14ac:dyDescent="0.25">
      <c r="A510" s="72" t="s">
        <v>85</v>
      </c>
      <c r="B510" s="72"/>
      <c r="C510" s="72"/>
      <c r="D510" s="72"/>
      <c r="E510" s="23">
        <f>E509/14</f>
        <v>118.59857142857145</v>
      </c>
      <c r="F510" s="23">
        <f t="shared" ref="F510:P510" si="84">F509/14</f>
        <v>119.60571428571427</v>
      </c>
      <c r="G510" s="23">
        <f t="shared" si="84"/>
        <v>492.5750000000001</v>
      </c>
      <c r="H510" s="23">
        <f t="shared" si="84"/>
        <v>3389.6278571428579</v>
      </c>
      <c r="I510" s="23">
        <f t="shared" si="84"/>
        <v>1.8352857142857144</v>
      </c>
      <c r="J510" s="23">
        <f t="shared" si="84"/>
        <v>88.915714285714301</v>
      </c>
      <c r="K510" s="23">
        <f t="shared" si="84"/>
        <v>18.951428571428568</v>
      </c>
      <c r="L510" s="23">
        <f t="shared" si="84"/>
        <v>0.47299999999999998</v>
      </c>
      <c r="M510" s="23">
        <f t="shared" si="84"/>
        <v>1252.8585714285712</v>
      </c>
      <c r="N510" s="23">
        <f t="shared" si="84"/>
        <v>1965.1042857142861</v>
      </c>
      <c r="O510" s="23">
        <f t="shared" si="84"/>
        <v>459.54857142857151</v>
      </c>
      <c r="P510" s="23">
        <f t="shared" si="84"/>
        <v>26.289999999999996</v>
      </c>
    </row>
    <row r="511" spans="1:16" x14ac:dyDescent="0.25">
      <c r="A511" s="24"/>
      <c r="B511" s="24"/>
      <c r="D511" s="24"/>
      <c r="N511" s="48"/>
    </row>
    <row r="512" spans="1:16" x14ac:dyDescent="0.25">
      <c r="A512" s="24"/>
      <c r="B512" s="24"/>
      <c r="D512" s="24"/>
      <c r="N512" s="48"/>
    </row>
    <row r="513" spans="1:14" x14ac:dyDescent="0.25">
      <c r="A513" s="24"/>
      <c r="B513" s="24"/>
      <c r="D513" s="24"/>
      <c r="N513" s="48"/>
    </row>
    <row r="514" spans="1:14" x14ac:dyDescent="0.25">
      <c r="A514" s="24"/>
      <c r="B514" s="24"/>
      <c r="D514" s="24"/>
      <c r="N514" s="48"/>
    </row>
    <row r="515" spans="1:14" x14ac:dyDescent="0.25">
      <c r="A515" s="24"/>
      <c r="B515" s="24"/>
      <c r="D515" s="24"/>
      <c r="N515" s="48"/>
    </row>
    <row r="516" spans="1:14" x14ac:dyDescent="0.25">
      <c r="A516" s="24"/>
      <c r="B516" s="24"/>
      <c r="D516" s="24"/>
      <c r="N516" s="48"/>
    </row>
    <row r="517" spans="1:14" x14ac:dyDescent="0.25">
      <c r="A517" s="24"/>
      <c r="B517" s="24"/>
      <c r="D517" s="24"/>
      <c r="N517" s="48"/>
    </row>
    <row r="518" spans="1:14" x14ac:dyDescent="0.25">
      <c r="A518" s="24"/>
      <c r="B518" s="24"/>
      <c r="D518" s="24"/>
      <c r="N518" s="48"/>
    </row>
    <row r="519" spans="1:14" x14ac:dyDescent="0.25">
      <c r="A519" s="24"/>
      <c r="B519" s="24"/>
      <c r="D519" s="24"/>
      <c r="N519" s="48"/>
    </row>
    <row r="520" spans="1:14" x14ac:dyDescent="0.25">
      <c r="A520" s="24"/>
      <c r="B520" s="24"/>
      <c r="D520" s="24"/>
      <c r="N520" s="48"/>
    </row>
    <row r="521" spans="1:14" x14ac:dyDescent="0.25">
      <c r="A521" s="24"/>
      <c r="B521" s="24"/>
      <c r="D521" s="24"/>
      <c r="N521" s="48"/>
    </row>
    <row r="522" spans="1:14" x14ac:dyDescent="0.25">
      <c r="A522" s="24"/>
      <c r="B522" s="24"/>
      <c r="D522" s="24"/>
      <c r="N522" s="48"/>
    </row>
    <row r="523" spans="1:14" x14ac:dyDescent="0.25">
      <c r="A523" s="24"/>
      <c r="B523" s="24"/>
      <c r="D523" s="24"/>
      <c r="N523" s="48"/>
    </row>
    <row r="524" spans="1:14" x14ac:dyDescent="0.25">
      <c r="A524" s="24"/>
      <c r="B524" s="24"/>
      <c r="D524" s="24"/>
      <c r="N524" s="48"/>
    </row>
    <row r="525" spans="1:14" x14ac:dyDescent="0.25">
      <c r="A525" s="24"/>
      <c r="B525" s="24"/>
      <c r="D525" s="24"/>
      <c r="N525" s="48"/>
    </row>
    <row r="526" spans="1:14" x14ac:dyDescent="0.25">
      <c r="A526" s="24"/>
      <c r="B526" s="24"/>
      <c r="D526" s="24"/>
      <c r="N526" s="48"/>
    </row>
    <row r="527" spans="1:14" x14ac:dyDescent="0.25">
      <c r="A527" s="24"/>
      <c r="B527" s="24"/>
      <c r="D527" s="24"/>
      <c r="N527" s="48"/>
    </row>
    <row r="528" spans="1:14" x14ac:dyDescent="0.25">
      <c r="A528" s="24"/>
      <c r="B528" s="24"/>
      <c r="D528" s="24"/>
      <c r="N528" s="48"/>
    </row>
    <row r="529" spans="1:14" x14ac:dyDescent="0.25">
      <c r="A529" s="24"/>
      <c r="B529" s="24"/>
      <c r="D529" s="24"/>
      <c r="N529" s="48"/>
    </row>
    <row r="530" spans="1:14" x14ac:dyDescent="0.25">
      <c r="A530" s="24"/>
      <c r="B530" s="24"/>
      <c r="D530" s="24"/>
      <c r="N530" s="48"/>
    </row>
    <row r="531" spans="1:14" x14ac:dyDescent="0.25">
      <c r="A531" s="24"/>
      <c r="B531" s="24"/>
      <c r="D531" s="24"/>
      <c r="N531" s="48"/>
    </row>
    <row r="532" spans="1:14" x14ac:dyDescent="0.25">
      <c r="A532" s="24"/>
      <c r="B532" s="24"/>
      <c r="D532" s="24"/>
      <c r="N532" s="48"/>
    </row>
  </sheetData>
  <mergeCells count="218">
    <mergeCell ref="A67:P67"/>
    <mergeCell ref="A103:P103"/>
    <mergeCell ref="A490:P490"/>
    <mergeCell ref="I365:L365"/>
    <mergeCell ref="A301:P301"/>
    <mergeCell ref="A32:P32"/>
    <mergeCell ref="A295:P295"/>
    <mergeCell ref="A294:B294"/>
    <mergeCell ref="H292:H293"/>
    <mergeCell ref="A279:P279"/>
    <mergeCell ref="A312:P312"/>
    <mergeCell ref="A56:P56"/>
    <mergeCell ref="A348:P348"/>
    <mergeCell ref="A358:P358"/>
    <mergeCell ref="A391:P391"/>
    <mergeCell ref="A427:P427"/>
    <mergeCell ref="A464:P464"/>
    <mergeCell ref="A140:P140"/>
    <mergeCell ref="A176:P176"/>
    <mergeCell ref="A204:P204"/>
    <mergeCell ref="A214:P214"/>
    <mergeCell ref="A250:P250"/>
    <mergeCell ref="A471:A472"/>
    <mergeCell ref="A368:P368"/>
    <mergeCell ref="I471:L471"/>
    <mergeCell ref="M471:P471"/>
    <mergeCell ref="H471:H472"/>
    <mergeCell ref="A382:P382"/>
    <mergeCell ref="A436:B436"/>
    <mergeCell ref="A437:P437"/>
    <mergeCell ref="C434:C435"/>
    <mergeCell ref="D434:D435"/>
    <mergeCell ref="M74:P74"/>
    <mergeCell ref="E74:G74"/>
    <mergeCell ref="M507:P507"/>
    <mergeCell ref="B292:B293"/>
    <mergeCell ref="E507:G507"/>
    <mergeCell ref="E292:G292"/>
    <mergeCell ref="A493:P493"/>
    <mergeCell ref="D471:D472"/>
    <mergeCell ref="E471:G471"/>
    <mergeCell ref="H507:H508"/>
    <mergeCell ref="M365:P365"/>
    <mergeCell ref="A434:A435"/>
    <mergeCell ref="A291:P291"/>
    <mergeCell ref="A385:P385"/>
    <mergeCell ref="C471:C472"/>
    <mergeCell ref="B471:B472"/>
    <mergeCell ref="D292:D293"/>
    <mergeCell ref="A374:P374"/>
    <mergeCell ref="I434:L434"/>
    <mergeCell ref="M434:P434"/>
    <mergeCell ref="A339:P339"/>
    <mergeCell ref="B434:B435"/>
    <mergeCell ref="C327:C328"/>
    <mergeCell ref="A351:P351"/>
    <mergeCell ref="A1:P1"/>
    <mergeCell ref="A3:A4"/>
    <mergeCell ref="C3:C4"/>
    <mergeCell ref="D3:D4"/>
    <mergeCell ref="E3:G3"/>
    <mergeCell ref="H3:H4"/>
    <mergeCell ref="A48:P48"/>
    <mergeCell ref="M38:P38"/>
    <mergeCell ref="A38:A39"/>
    <mergeCell ref="E38:G38"/>
    <mergeCell ref="H38:H39"/>
    <mergeCell ref="I38:L38"/>
    <mergeCell ref="D38:D39"/>
    <mergeCell ref="A23:P23"/>
    <mergeCell ref="A2:P2"/>
    <mergeCell ref="I3:L3"/>
    <mergeCell ref="M3:P3"/>
    <mergeCell ref="B3:B4"/>
    <mergeCell ref="A110:A111"/>
    <mergeCell ref="A133:P133"/>
    <mergeCell ref="A120:P120"/>
    <mergeCell ref="A113:P113"/>
    <mergeCell ref="C110:C111"/>
    <mergeCell ref="H74:H75"/>
    <mergeCell ref="A73:P73"/>
    <mergeCell ref="A59:P59"/>
    <mergeCell ref="C38:C39"/>
    <mergeCell ref="A41:P41"/>
    <mergeCell ref="I74:L74"/>
    <mergeCell ref="C74:C75"/>
    <mergeCell ref="A74:A75"/>
    <mergeCell ref="A77:P77"/>
    <mergeCell ref="D74:D75"/>
    <mergeCell ref="I110:L110"/>
    <mergeCell ref="A93:P93"/>
    <mergeCell ref="E110:G110"/>
    <mergeCell ref="H110:H111"/>
    <mergeCell ref="A109:P109"/>
    <mergeCell ref="D110:D111"/>
    <mergeCell ref="A168:P168"/>
    <mergeCell ref="A194:P194"/>
    <mergeCell ref="I183:L183"/>
    <mergeCell ref="I221:L221"/>
    <mergeCell ref="E221:G221"/>
    <mergeCell ref="M110:P110"/>
    <mergeCell ref="I147:L147"/>
    <mergeCell ref="A147:A148"/>
    <mergeCell ref="M221:P221"/>
    <mergeCell ref="A130:P130"/>
    <mergeCell ref="A165:P165"/>
    <mergeCell ref="A150:P150"/>
    <mergeCell ref="A146:P146"/>
    <mergeCell ref="C147:C148"/>
    <mergeCell ref="E147:G147"/>
    <mergeCell ref="B110:B111"/>
    <mergeCell ref="B221:B222"/>
    <mergeCell ref="D147:D148"/>
    <mergeCell ref="A315:P315"/>
    <mergeCell ref="M327:P327"/>
    <mergeCell ref="A260:P260"/>
    <mergeCell ref="A326:P326"/>
    <mergeCell ref="M292:P292"/>
    <mergeCell ref="I292:L292"/>
    <mergeCell ref="C292:C293"/>
    <mergeCell ref="M147:P147"/>
    <mergeCell ref="A182:P182"/>
    <mergeCell ref="A276:P276"/>
    <mergeCell ref="C183:C184"/>
    <mergeCell ref="B183:B184"/>
    <mergeCell ref="E183:G183"/>
    <mergeCell ref="H183:H184"/>
    <mergeCell ref="H147:H148"/>
    <mergeCell ref="A266:P266"/>
    <mergeCell ref="M257:P257"/>
    <mergeCell ref="A223:B223"/>
    <mergeCell ref="H327:H328"/>
    <mergeCell ref="D327:D328"/>
    <mergeCell ref="A327:A328"/>
    <mergeCell ref="I327:L327"/>
    <mergeCell ref="A257:A258"/>
    <mergeCell ref="A185:B185"/>
    <mergeCell ref="B257:B258"/>
    <mergeCell ref="A221:A222"/>
    <mergeCell ref="I257:L257"/>
    <mergeCell ref="A207:P207"/>
    <mergeCell ref="D221:D222"/>
    <mergeCell ref="A5:B5"/>
    <mergeCell ref="B38:B39"/>
    <mergeCell ref="A40:B40"/>
    <mergeCell ref="B74:B75"/>
    <mergeCell ref="A76:B76"/>
    <mergeCell ref="A96:P96"/>
    <mergeCell ref="A6:P6"/>
    <mergeCell ref="A37:P37"/>
    <mergeCell ref="A13:P13"/>
    <mergeCell ref="A26:P26"/>
    <mergeCell ref="M183:P183"/>
    <mergeCell ref="A183:A184"/>
    <mergeCell ref="A149:B149"/>
    <mergeCell ref="A83:P83"/>
    <mergeCell ref="D183:D184"/>
    <mergeCell ref="A157:P157"/>
    <mergeCell ref="A112:B112"/>
    <mergeCell ref="B147:B148"/>
    <mergeCell ref="H221:H222"/>
    <mergeCell ref="A241:P241"/>
    <mergeCell ref="C365:C366"/>
    <mergeCell ref="E365:G365"/>
    <mergeCell ref="H365:H366"/>
    <mergeCell ref="D365:D366"/>
    <mergeCell ref="C257:C258"/>
    <mergeCell ref="A285:P285"/>
    <mergeCell ref="A256:P256"/>
    <mergeCell ref="A244:P244"/>
    <mergeCell ref="D257:D258"/>
    <mergeCell ref="E257:G257"/>
    <mergeCell ref="C221:C222"/>
    <mergeCell ref="A231:P231"/>
    <mergeCell ref="B365:B366"/>
    <mergeCell ref="A364:P364"/>
    <mergeCell ref="A330:P330"/>
    <mergeCell ref="A329:B329"/>
    <mergeCell ref="H257:H258"/>
    <mergeCell ref="A259:B259"/>
    <mergeCell ref="E327:G327"/>
    <mergeCell ref="B327:B328"/>
    <mergeCell ref="A292:A293"/>
    <mergeCell ref="E434:G434"/>
    <mergeCell ref="H434:H435"/>
    <mergeCell ref="C398:C399"/>
    <mergeCell ref="A401:P401"/>
    <mergeCell ref="A365:A366"/>
    <mergeCell ref="A433:P433"/>
    <mergeCell ref="M398:P398"/>
    <mergeCell ref="A400:B400"/>
    <mergeCell ref="A398:A399"/>
    <mergeCell ref="A397:P397"/>
    <mergeCell ref="A367:B367"/>
    <mergeCell ref="A457:P457"/>
    <mergeCell ref="A454:P454"/>
    <mergeCell ref="A186:P186"/>
    <mergeCell ref="A473:B473"/>
    <mergeCell ref="B398:B399"/>
    <mergeCell ref="A500:P500"/>
    <mergeCell ref="A510:D510"/>
    <mergeCell ref="A509:D509"/>
    <mergeCell ref="A507:D508"/>
    <mergeCell ref="A506:P506"/>
    <mergeCell ref="A481:P481"/>
    <mergeCell ref="A474:P474"/>
    <mergeCell ref="I507:L507"/>
    <mergeCell ref="A470:P470"/>
    <mergeCell ref="A224:P224"/>
    <mergeCell ref="A220:P220"/>
    <mergeCell ref="A320:P320"/>
    <mergeCell ref="A408:P408"/>
    <mergeCell ref="A417:P417"/>
    <mergeCell ref="A420:P420"/>
    <mergeCell ref="D398:D399"/>
    <mergeCell ref="E398:G398"/>
    <mergeCell ref="H398:H399"/>
    <mergeCell ref="I398:L398"/>
  </mergeCells>
  <phoneticPr fontId="0" type="noConversion"/>
  <pageMargins left="0.39370078740157483" right="0.39370078740157483" top="0.59055118110236227" bottom="0.39370078740157483" header="0.39370078740157483" footer="0.39370078740157483"/>
  <pageSetup paperSize="9" scale="55" fitToHeight="29" orientation="landscape" r:id="rId1"/>
  <headerFooter alignWithMargins="0"/>
  <rowBreaks count="13" manualBreakCount="13">
    <brk id="36" max="15" man="1"/>
    <brk id="72" max="15" man="1"/>
    <brk id="108" max="15" man="1"/>
    <brk id="145" max="15" man="1"/>
    <brk id="181" max="15" man="1"/>
    <brk id="219" max="15" man="1"/>
    <brk id="255" max="15" man="1"/>
    <brk id="290" max="15" man="1"/>
    <brk id="325" max="15" man="1"/>
    <brk id="363" max="15" man="1"/>
    <brk id="396" max="15" man="1"/>
    <brk id="432" max="15" man="1"/>
    <brk id="4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4"/>
  <sheetViews>
    <sheetView workbookViewId="0">
      <selection activeCell="G9" sqref="G9"/>
    </sheetView>
  </sheetViews>
  <sheetFormatPr defaultRowHeight="18.75" x14ac:dyDescent="0.3"/>
  <cols>
    <col min="1" max="16384" width="9.140625" style="19"/>
  </cols>
  <sheetData>
    <row r="2" spans="3:4" ht="19.5" thickBot="1" x14ac:dyDescent="0.35"/>
    <row r="3" spans="3:4" ht="19.5" thickBot="1" x14ac:dyDescent="0.35">
      <c r="C3" s="21">
        <v>154</v>
      </c>
      <c r="D3" s="19">
        <f>C3*195/1000</f>
        <v>30.03</v>
      </c>
    </row>
    <row r="4" spans="3:4" ht="19.5" thickBot="1" x14ac:dyDescent="0.35">
      <c r="C4" s="22">
        <v>590</v>
      </c>
      <c r="D4" s="19">
        <f t="shared" ref="D4:D9" si="0">C4*195/1000</f>
        <v>115.05</v>
      </c>
    </row>
    <row r="5" spans="3:4" ht="19.5" thickBot="1" x14ac:dyDescent="0.35">
      <c r="C5" s="22">
        <v>290</v>
      </c>
      <c r="D5" s="19">
        <f t="shared" si="0"/>
        <v>56.55</v>
      </c>
    </row>
    <row r="6" spans="3:4" ht="19.5" thickBot="1" x14ac:dyDescent="0.35">
      <c r="C6" s="22">
        <v>25</v>
      </c>
      <c r="D6" s="19">
        <f t="shared" si="0"/>
        <v>4.875</v>
      </c>
    </row>
    <row r="7" spans="3:4" ht="19.5" thickBot="1" x14ac:dyDescent="0.35">
      <c r="C7" s="22">
        <v>960</v>
      </c>
      <c r="D7" s="19">
        <f t="shared" si="0"/>
        <v>187.2</v>
      </c>
    </row>
    <row r="8" spans="3:4" ht="19.5" thickBot="1" x14ac:dyDescent="0.35">
      <c r="C8" s="22">
        <v>25</v>
      </c>
      <c r="D8" s="19">
        <f t="shared" si="0"/>
        <v>4.875</v>
      </c>
    </row>
    <row r="9" spans="3:4" ht="19.5" thickBot="1" x14ac:dyDescent="0.35">
      <c r="C9" s="22">
        <v>30</v>
      </c>
      <c r="D9" s="19">
        <f t="shared" si="0"/>
        <v>5.85</v>
      </c>
    </row>
    <row r="10" spans="3:4" ht="19.5" thickBot="1" x14ac:dyDescent="0.35">
      <c r="C10" s="22"/>
      <c r="D10" s="19">
        <f>C10*200/1000</f>
        <v>0</v>
      </c>
    </row>
    <row r="11" spans="3:4" ht="19.5" thickBot="1" x14ac:dyDescent="0.35">
      <c r="C11" s="22"/>
      <c r="D11" s="19">
        <f>C11*200/1000</f>
        <v>0</v>
      </c>
    </row>
    <row r="12" spans="3:4" ht="19.5" thickBot="1" x14ac:dyDescent="0.35">
      <c r="C12" s="22"/>
      <c r="D12" s="19">
        <f t="shared" ref="D12:D24" si="1">C12*100/60</f>
        <v>0</v>
      </c>
    </row>
    <row r="13" spans="3:4" ht="19.5" thickBot="1" x14ac:dyDescent="0.35">
      <c r="C13" s="22"/>
      <c r="D13" s="19">
        <f t="shared" si="1"/>
        <v>0</v>
      </c>
    </row>
    <row r="14" spans="3:4" ht="19.5" thickBot="1" x14ac:dyDescent="0.35">
      <c r="C14" s="22">
        <v>1.3</v>
      </c>
      <c r="D14" s="19">
        <f t="shared" si="1"/>
        <v>2.1666666666666665</v>
      </c>
    </row>
    <row r="15" spans="3:4" ht="19.5" thickBot="1" x14ac:dyDescent="0.35">
      <c r="C15" s="22">
        <v>0.2</v>
      </c>
      <c r="D15" s="19">
        <f t="shared" si="1"/>
        <v>0.33333333333333331</v>
      </c>
    </row>
    <row r="16" spans="3:4" ht="19.5" thickBot="1" x14ac:dyDescent="0.35">
      <c r="C16" s="20">
        <v>4</v>
      </c>
      <c r="D16" s="19">
        <f t="shared" si="1"/>
        <v>6.666666666666667</v>
      </c>
    </row>
    <row r="17" spans="3:4" ht="19.5" thickBot="1" x14ac:dyDescent="0.35">
      <c r="C17" s="20">
        <v>2.4</v>
      </c>
      <c r="D17" s="19">
        <f t="shared" si="1"/>
        <v>4</v>
      </c>
    </row>
    <row r="18" spans="3:4" ht="19.5" thickBot="1" x14ac:dyDescent="0.35">
      <c r="C18" s="20">
        <v>6</v>
      </c>
      <c r="D18" s="19">
        <f t="shared" si="1"/>
        <v>10</v>
      </c>
    </row>
    <row r="19" spans="3:4" ht="19.5" thickBot="1" x14ac:dyDescent="0.35">
      <c r="C19" s="20">
        <v>200</v>
      </c>
      <c r="D19" s="19">
        <f t="shared" si="1"/>
        <v>333.33333333333331</v>
      </c>
    </row>
    <row r="20" spans="3:4" ht="19.5" thickBot="1" x14ac:dyDescent="0.35">
      <c r="C20" s="20"/>
      <c r="D20" s="19">
        <f t="shared" si="1"/>
        <v>0</v>
      </c>
    </row>
    <row r="21" spans="3:4" ht="19.5" thickBot="1" x14ac:dyDescent="0.35">
      <c r="C21" s="20"/>
      <c r="D21" s="19">
        <f t="shared" si="1"/>
        <v>0</v>
      </c>
    </row>
    <row r="22" spans="3:4" ht="19.5" thickBot="1" x14ac:dyDescent="0.35">
      <c r="C22" s="20">
        <v>50</v>
      </c>
      <c r="D22" s="19">
        <f t="shared" si="1"/>
        <v>83.333333333333329</v>
      </c>
    </row>
    <row r="23" spans="3:4" ht="19.5" thickBot="1" x14ac:dyDescent="0.35">
      <c r="C23" s="20">
        <v>100</v>
      </c>
      <c r="D23" s="19">
        <f t="shared" si="1"/>
        <v>166.66666666666666</v>
      </c>
    </row>
    <row r="24" spans="3:4" x14ac:dyDescent="0.3">
      <c r="D24" s="19">
        <f t="shared" si="1"/>
        <v>0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8.75" x14ac:dyDescent="0.3"/>
  <cols>
    <col min="1" max="16384" width="9.140625" style="19"/>
  </cols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нормы учащиеся</vt:lpstr>
      <vt:lpstr>меню учащиеся</vt:lpstr>
      <vt:lpstr>Лист1</vt:lpstr>
      <vt:lpstr>Лист2</vt:lpstr>
      <vt:lpstr>'меню учащиеся'!Область_печати</vt:lpstr>
      <vt:lpstr>'нормы учащиеся'!Область_печати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Electron</cp:lastModifiedBy>
  <cp:lastPrinted>2022-05-30T03:37:04Z</cp:lastPrinted>
  <dcterms:created xsi:type="dcterms:W3CDTF">1996-10-08T23:32:33Z</dcterms:created>
  <dcterms:modified xsi:type="dcterms:W3CDTF">2022-05-30T03:38:55Z</dcterms:modified>
</cp:coreProperties>
</file>